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/>
  <xr:revisionPtr revIDLastSave="0" documentId="13_ncr:1_{5CA3C068-8B12-4B32-BA8F-876B692CEC22}" xr6:coauthVersionLast="47" xr6:coauthVersionMax="47" xr10:uidLastSave="{00000000-0000-0000-0000-000000000000}"/>
  <bookViews>
    <workbookView xWindow="-120" yWindow="-120" windowWidth="51840" windowHeight="21120" activeTab="1" xr2:uid="{00000000-000D-0000-FFFF-FFFF00000000}"/>
  </bookViews>
  <sheets>
    <sheet name="Rekapitulace stavby" sheetId="1" r:id="rId1"/>
    <sheet name="D.1.1.1 - Montáž a dodávk..." sheetId="2" r:id="rId2"/>
  </sheets>
  <definedNames>
    <definedName name="_xlnm._FilterDatabase" localSheetId="1" hidden="1">'D.1.1.1 - Montáž a dodávk...'!$C$117:$K$196</definedName>
    <definedName name="_xlnm.Print_Titles" localSheetId="1">'D.1.1.1 - Montáž a dodávk...'!$117:$117</definedName>
    <definedName name="_xlnm.Print_Titles" localSheetId="0">'Rekapitulace stavby'!$92:$92</definedName>
    <definedName name="_xlnm.Print_Area" localSheetId="1">'D.1.1.1 - Montáž a dodávk...'!$C$4:$J$76,'D.1.1.1 - Montáž a dodávk...'!$C$82:$J$99,'D.1.1.1 - Montáž a dodávk...'!$C$105:$K$196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/>
  <c r="J23" i="2"/>
  <c r="J21" i="2"/>
  <c r="E21" i="2"/>
  <c r="J114" i="2" s="1"/>
  <c r="J20" i="2"/>
  <c r="J18" i="2"/>
  <c r="E18" i="2"/>
  <c r="F92" i="2"/>
  <c r="J17" i="2"/>
  <c r="J15" i="2"/>
  <c r="E15" i="2"/>
  <c r="F114" i="2" s="1"/>
  <c r="J14" i="2"/>
  <c r="J12" i="2"/>
  <c r="J112" i="2"/>
  <c r="E7" i="2"/>
  <c r="E85" i="2" s="1"/>
  <c r="L90" i="1"/>
  <c r="AM90" i="1"/>
  <c r="AM89" i="1"/>
  <c r="L89" i="1"/>
  <c r="AM87" i="1"/>
  <c r="L87" i="1"/>
  <c r="L85" i="1"/>
  <c r="L84" i="1"/>
  <c r="BK137" i="2"/>
  <c r="BK181" i="2"/>
  <c r="J169" i="2"/>
  <c r="BK183" i="2"/>
  <c r="J125" i="2"/>
  <c r="J157" i="2"/>
  <c r="J187" i="2"/>
  <c r="J153" i="2"/>
  <c r="BK195" i="2"/>
  <c r="BK161" i="2"/>
  <c r="BK169" i="2"/>
  <c r="J133" i="2"/>
  <c r="J145" i="2"/>
  <c r="J121" i="2"/>
  <c r="J195" i="2"/>
  <c r="BK121" i="2"/>
  <c r="BK177" i="2"/>
  <c r="J137" i="2"/>
  <c r="J129" i="2"/>
  <c r="J165" i="2"/>
  <c r="BK191" i="2"/>
  <c r="BK145" i="2"/>
  <c r="J34" i="2"/>
  <c r="J161" i="2"/>
  <c r="J181" i="2"/>
  <c r="BK153" i="2"/>
  <c r="J183" i="2"/>
  <c r="J173" i="2"/>
  <c r="BK149" i="2"/>
  <c r="BK141" i="2"/>
  <c r="BK133" i="2"/>
  <c r="J191" i="2"/>
  <c r="J149" i="2"/>
  <c r="BK129" i="2"/>
  <c r="BK157" i="2"/>
  <c r="J177" i="2"/>
  <c r="BK165" i="2"/>
  <c r="BK173" i="2"/>
  <c r="BK187" i="2"/>
  <c r="J141" i="2"/>
  <c r="AS94" i="1"/>
  <c r="BK125" i="2"/>
  <c r="BK120" i="2" l="1"/>
  <c r="J120" i="2" s="1"/>
  <c r="J98" i="2" s="1"/>
  <c r="P120" i="2"/>
  <c r="P119" i="2" s="1"/>
  <c r="P118" i="2" s="1"/>
  <c r="AU95" i="1" s="1"/>
  <c r="AU94" i="1" s="1"/>
  <c r="R120" i="2"/>
  <c r="R119" i="2" s="1"/>
  <c r="R118" i="2" s="1"/>
  <c r="T120" i="2"/>
  <c r="T119" i="2"/>
  <c r="T118" i="2" s="1"/>
  <c r="J89" i="2"/>
  <c r="BE173" i="2"/>
  <c r="F91" i="2"/>
  <c r="E108" i="2"/>
  <c r="F115" i="2"/>
  <c r="BE137" i="2"/>
  <c r="BE141" i="2"/>
  <c r="J91" i="2"/>
  <c r="BE121" i="2"/>
  <c r="BE125" i="2"/>
  <c r="BE129" i="2"/>
  <c r="BE177" i="2"/>
  <c r="BE153" i="2"/>
  <c r="BE157" i="2"/>
  <c r="BE187" i="2"/>
  <c r="BE195" i="2"/>
  <c r="J92" i="2"/>
  <c r="BE133" i="2"/>
  <c r="BE161" i="2"/>
  <c r="BE169" i="2"/>
  <c r="BE145" i="2"/>
  <c r="BE149" i="2"/>
  <c r="BE165" i="2"/>
  <c r="BE181" i="2"/>
  <c r="BE183" i="2"/>
  <c r="BE191" i="2"/>
  <c r="AW95" i="1"/>
  <c r="F34" i="2"/>
  <c r="BA95" i="1" s="1"/>
  <c r="BA94" i="1" s="1"/>
  <c r="W30" i="1" s="1"/>
  <c r="F37" i="2"/>
  <c r="BD95" i="1"/>
  <c r="BD94" i="1"/>
  <c r="W33" i="1" s="1"/>
  <c r="F36" i="2"/>
  <c r="BC95" i="1" s="1"/>
  <c r="BC94" i="1" s="1"/>
  <c r="W32" i="1" s="1"/>
  <c r="F35" i="2"/>
  <c r="BB95" i="1"/>
  <c r="BB94" i="1"/>
  <c r="W31" i="1" s="1"/>
  <c r="BK119" i="2" l="1"/>
  <c r="J119" i="2"/>
  <c r="J97" i="2"/>
  <c r="AW94" i="1"/>
  <c r="AK30" i="1" s="1"/>
  <c r="AX94" i="1"/>
  <c r="AY94" i="1"/>
  <c r="F33" i="2"/>
  <c r="AZ95" i="1" s="1"/>
  <c r="AZ94" i="1" s="1"/>
  <c r="W29" i="1" s="1"/>
  <c r="J33" i="2"/>
  <c r="AV95" i="1" s="1"/>
  <c r="AT95" i="1" s="1"/>
  <c r="BK118" i="2" l="1"/>
  <c r="J118" i="2"/>
  <c r="J96" i="2"/>
  <c r="AV94" i="1"/>
  <c r="AK29" i="1" s="1"/>
  <c r="J30" i="2" l="1"/>
  <c r="AG95" i="1"/>
  <c r="AG94" i="1"/>
  <c r="AK26" i="1"/>
  <c r="AT94" i="1"/>
  <c r="AN94" i="1"/>
  <c r="J39" i="2" l="1"/>
  <c r="AN95" i="1"/>
  <c r="AK35" i="1"/>
</calcChain>
</file>

<file path=xl/sharedStrings.xml><?xml version="1.0" encoding="utf-8"?>
<sst xmlns="http://schemas.openxmlformats.org/spreadsheetml/2006/main" count="975" uniqueCount="212">
  <si>
    <t>Export Komplet</t>
  </si>
  <si>
    <t/>
  </si>
  <si>
    <t>2.0</t>
  </si>
  <si>
    <t>ZAMOK</t>
  </si>
  <si>
    <t>False</t>
  </si>
  <si>
    <t>{1e515ebd-25dd-450e-8098-a4c614dd7913}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</si>
  <si>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</si>
  <si>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</si>
  <si>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</si>
  <si>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</si>
  <si>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</si>
  <si>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</si>
  <si>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</si>
  <si>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</si>
  <si>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19025_01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</si>
  <si>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</si>
  <si>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</si>
  <si>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LABORATOŘE CHEMIE - OSTATNÍ VÝROBKY</t>
  </si>
  <si>
    <t>KSO:</t>
  </si>
  <si>
    <t>CC-CZ:</t>
  </si>
  <si>
    <t>Místo:</t>
  </si>
  <si>
    <t xml:space="preserve"> </t>
  </si>
  <si>
    <t>Datum:</t>
  </si>
  <si>
    <t>12. 6. 2023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</si>
  <si>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</si>
  <si>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</si>
  <si>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</si>
  <si>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</si>
  <si>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</si>
  <si>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</si>
  <si>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</si>
  <si>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</si>
  <si>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</si>
  <si>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</si>
  <si>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</si>
  <si>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</si>
  <si>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</si>
  <si>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</si>
  <si>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</si>
  <si>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</si>
  <si>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</si>
  <si>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</si>
  <si>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</si>
  <si>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</si>
  <si>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</si>
  <si>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</si>
  <si>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</si>
  <si>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</si>
  <si>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</si>
  <si>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</si>
  <si>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</si>
  <si>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</si>
  <si>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</si>
  <si>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</si>
  <si>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</si>
  <si>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</si>
  <si>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</si>
  <si>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</si>
  <si>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</si>
  <si>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</si>
  <si>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</si>
  <si>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</si>
  <si>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</si>
  <si>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</si>
  <si>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</si>
  <si>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</si>
  <si>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</si>
  <si>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</si>
  <si>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</si>
  <si>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</si>
  <si>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</si>
  <si>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</si>
  <si>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</si>
  <si>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</si>
  <si>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</si>
  <si>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</si>
  <si>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</si>
  <si>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</si>
  <si>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</si>
  <si>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Montáž a dodávka ostatních výrobků</t>
  </si>
  <si>
    <t>STA</t>
  </si>
  <si>
    <t>1</t>
  </si>
  <si>
    <t>{bd7a09f2-8b0f-4974-b89e-35e2391c13d5}</t>
  </si>
  <si>
    <t>2</t>
  </si>
  <si>
    <t>KRYCÍ LIST SOUPISU PRACÍ</t>
  </si>
  <si>
    <t>Objekt:</t>
  </si>
  <si>
    <t>D.1.1.1 - Montáž a dodávka ostatních výrobků</t>
  </si>
  <si>
    <t>Gymnázium Jiřího z Poděbrad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</si>
  <si>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</si>
  <si>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</si>
  <si>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</si>
  <si>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</si>
  <si>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</si>
  <si>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</si>
  <si>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D+M vybavení učebny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</si>
  <si>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</si>
  <si>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</si>
  <si>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</si>
  <si>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</si>
  <si>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</si>
  <si>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</si>
  <si>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</si>
  <si>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</si>
  <si>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</si>
  <si>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</si>
  <si>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</si>
  <si>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</si>
  <si>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</si>
  <si>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</si>
  <si>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</si>
  <si>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</si>
  <si>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</si>
  <si>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D+M vybavení učebny</t>
  </si>
  <si>
    <t>K</t>
  </si>
  <si>
    <t>R766O01</t>
  </si>
  <si>
    <t>Stůl pro učitele</t>
  </si>
  <si>
    <t>kus</t>
  </si>
  <si>
    <t>16</t>
  </si>
  <si>
    <t>1802550119</t>
  </si>
  <si>
    <t>PP</t>
  </si>
  <si>
    <t>VV</t>
  </si>
  <si>
    <t>Specifikace v PD - D.1.1.14.02 VÝPIS OSTATNÍCH VÝROBKŮ</t>
  </si>
  <si>
    <t>"O01" 1</t>
  </si>
  <si>
    <t>R766O02</t>
  </si>
  <si>
    <t>Laboratorní stoly studentů</t>
  </si>
  <si>
    <t>-2014583899</t>
  </si>
  <si>
    <t>"O02" 4</t>
  </si>
  <si>
    <t>3</t>
  </si>
  <si>
    <t>R766O03</t>
  </si>
  <si>
    <t>Mycí stoly studentů</t>
  </si>
  <si>
    <t>314338987</t>
  </si>
  <si>
    <t>"O03" 2</t>
  </si>
  <si>
    <t>4</t>
  </si>
  <si>
    <t>R766O04</t>
  </si>
  <si>
    <t>Židle učitele</t>
  </si>
  <si>
    <t>-1674239107</t>
  </si>
  <si>
    <t>"O04" 1</t>
  </si>
  <si>
    <t>5</t>
  </si>
  <si>
    <t>R766O05</t>
  </si>
  <si>
    <t>Židle studentů</t>
  </si>
  <si>
    <t>-1319943324</t>
  </si>
  <si>
    <t>"O05" 18</t>
  </si>
  <si>
    <t>6</t>
  </si>
  <si>
    <t>R766O06</t>
  </si>
  <si>
    <t>Stoly studentů</t>
  </si>
  <si>
    <t>-1978433973</t>
  </si>
  <si>
    <t>"O06" 9</t>
  </si>
  <si>
    <t>7</t>
  </si>
  <si>
    <t>R766O07</t>
  </si>
  <si>
    <t>Skříně</t>
  </si>
  <si>
    <t>-307256778</t>
  </si>
  <si>
    <t>"O07" 5</t>
  </si>
  <si>
    <t>8</t>
  </si>
  <si>
    <t>R766O08</t>
  </si>
  <si>
    <t>Digestoř</t>
  </si>
  <si>
    <t>-1499532499</t>
  </si>
  <si>
    <t>"O08" 1</t>
  </si>
  <si>
    <t>9</t>
  </si>
  <si>
    <t>R766O09</t>
  </si>
  <si>
    <t>Stůl odkládací</t>
  </si>
  <si>
    <t>1179381160</t>
  </si>
  <si>
    <t>"O09" 1</t>
  </si>
  <si>
    <t>10</t>
  </si>
  <si>
    <t>R766O10</t>
  </si>
  <si>
    <t>Stůl na váhy</t>
  </si>
  <si>
    <t>-1944520927</t>
  </si>
  <si>
    <t>"O10" 1</t>
  </si>
  <si>
    <t>11</t>
  </si>
  <si>
    <t>R766O11</t>
  </si>
  <si>
    <t>Skříň na hořlaviny</t>
  </si>
  <si>
    <t>-1054399585</t>
  </si>
  <si>
    <t>"O11" 2</t>
  </si>
  <si>
    <t>12</t>
  </si>
  <si>
    <t>R766O12</t>
  </si>
  <si>
    <t>Skříň na kyseliny a louhy</t>
  </si>
  <si>
    <t>262191147</t>
  </si>
  <si>
    <t>"O12" 2</t>
  </si>
  <si>
    <t>13</t>
  </si>
  <si>
    <t>R766O13</t>
  </si>
  <si>
    <t>Skříň na chemikálie</t>
  </si>
  <si>
    <t>1046599112</t>
  </si>
  <si>
    <t>"O13" 3</t>
  </si>
  <si>
    <t>14</t>
  </si>
  <si>
    <t>R766O14</t>
  </si>
  <si>
    <t>Tabule</t>
  </si>
  <si>
    <t>1883342912</t>
  </si>
  <si>
    <t>"O14" 1</t>
  </si>
  <si>
    <t>R766O15</t>
  </si>
  <si>
    <t>Monitor interaktivní</t>
  </si>
  <si>
    <t>-1589108647</t>
  </si>
  <si>
    <t>"O15" 1</t>
  </si>
  <si>
    <t>R766O16</t>
  </si>
  <si>
    <t>Instalace interaktivní sestavy</t>
  </si>
  <si>
    <t>1448969285</t>
  </si>
  <si>
    <t>17</t>
  </si>
  <si>
    <t>R766O17</t>
  </si>
  <si>
    <t>Interiérová žaluzie</t>
  </si>
  <si>
    <t>-647401138</t>
  </si>
  <si>
    <t>"O16" 4</t>
  </si>
  <si>
    <t>18</t>
  </si>
  <si>
    <t>R766O18</t>
  </si>
  <si>
    <t>-1902892560</t>
  </si>
  <si>
    <t>"O17" 1</t>
  </si>
  <si>
    <t>19</t>
  </si>
  <si>
    <t>R766O19</t>
  </si>
  <si>
    <t>Dávkovač mýdla</t>
  </si>
  <si>
    <t>-1648451817</t>
  </si>
  <si>
    <t>"O18" 1</t>
  </si>
  <si>
    <t>20</t>
  </si>
  <si>
    <t>R766DOP</t>
  </si>
  <si>
    <t>Doprava a montáž vybavení</t>
  </si>
  <si>
    <t>-65454480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</si>
</sst>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62" t="s">
        <v>14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8"/>
      <c r="BE5" s="159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64" t="s">
        <v>17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8"/>
      <c r="BE6" s="160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60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60"/>
      <c r="BS8" s="15" t="s">
        <v>6</v>
      </c>
    </row>
    <row r="9" spans="1:74" ht="14.45" customHeight="1">
      <c r="B9" s="18"/>
      <c r="AR9" s="18"/>
      <c r="BE9" s="160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60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60"/>
      <c r="BS11" s="15" t="s">
        <v>6</v>
      </c>
    </row>
    <row r="12" spans="1:74" ht="6.95" customHeight="1">
      <c r="B12" s="18"/>
      <c r="AR12" s="18"/>
      <c r="BE12" s="160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60"/>
      <c r="BS13" s="15" t="s">
        <v>6</v>
      </c>
    </row>
    <row r="14" spans="1:74" ht="12.75">
      <c r="B14" s="18"/>
      <c r="E14" s="165" t="s">
        <v>28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5" t="s">
        <v>26</v>
      </c>
      <c r="AN14" s="27" t="s">
        <v>28</v>
      </c>
      <c r="AR14" s="18"/>
      <c r="BE14" s="160"/>
      <c r="BS14" s="15" t="s">
        <v>6</v>
      </c>
    </row>
    <row r="15" spans="1:74" ht="6.95" customHeight="1">
      <c r="B15" s="18"/>
      <c r="AR15" s="18"/>
      <c r="BE15" s="160"/>
      <c r="BS15" s="15" t="s">
        <v>4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60"/>
      <c r="BS16" s="15" t="s">
        <v>4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60"/>
      <c r="BS17" s="15" t="s">
        <v>30</v>
      </c>
    </row>
    <row r="18" spans="2:71" ht="6.95" customHeight="1">
      <c r="B18" s="18"/>
      <c r="AR18" s="18"/>
      <c r="BE18" s="160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60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60"/>
      <c r="BS20" s="15" t="s">
        <v>30</v>
      </c>
    </row>
    <row r="21" spans="2:71" ht="6.95" customHeight="1">
      <c r="B21" s="18"/>
      <c r="AR21" s="18"/>
      <c r="BE21" s="160"/>
    </row>
    <row r="22" spans="2:71" ht="12" customHeight="1">
      <c r="B22" s="18"/>
      <c r="D22" s="25" t="s">
        <v>32</v>
      </c>
      <c r="AR22" s="18"/>
      <c r="BE22" s="160"/>
    </row>
    <row r="23" spans="2:71" ht="16.5" customHeight="1">
      <c r="B23" s="18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8"/>
      <c r="BE23" s="160"/>
    </row>
    <row r="24" spans="2:71" ht="6.95" customHeight="1">
      <c r="B24" s="18"/>
      <c r="AR24" s="18"/>
      <c r="BE24" s="16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60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68">
        <f>ROUND(AG94,2)</f>
        <v>0</v>
      </c>
      <c r="AL26" s="169"/>
      <c r="AM26" s="169"/>
      <c r="AN26" s="169"/>
      <c r="AO26" s="169"/>
      <c r="AR26" s="30"/>
      <c r="BE26" s="160"/>
    </row>
    <row r="27" spans="2:71" s="1" customFormat="1" ht="6.95" customHeight="1">
      <c r="B27" s="30"/>
      <c r="AR27" s="30"/>
      <c r="BE27" s="160"/>
    </row>
    <row r="28" spans="2:71" s="1" customFormat="1" ht="12.75">
      <c r="B28" s="30"/>
      <c r="L28" s="170" t="s">
        <v>34</v>
      </c>
      <c r="M28" s="170"/>
      <c r="N28" s="170"/>
      <c r="O28" s="170"/>
      <c r="P28" s="170"/>
      <c r="W28" s="170" t="s">
        <v>35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36</v>
      </c>
      <c r="AL28" s="170"/>
      <c r="AM28" s="170"/>
      <c r="AN28" s="170"/>
      <c r="AO28" s="170"/>
      <c r="AR28" s="30"/>
      <c r="BE28" s="160"/>
    </row>
    <row r="29" spans="2:71" s="2" customFormat="1" ht="14.45" customHeight="1">
      <c r="B29" s="34"/>
      <c r="D29" s="25" t="s">
        <v>37</v>
      </c>
      <c r="F29" s="25" t="s">
        <v>38</v>
      </c>
      <c r="L29" s="173">
        <v>0.21</v>
      </c>
      <c r="M29" s="172"/>
      <c r="N29" s="172"/>
      <c r="O29" s="172"/>
      <c r="P29" s="172"/>
      <c r="W29" s="171">
        <f>ROUND(AZ94,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ROUND(AV94, 2)</f>
        <v>0</v>
      </c>
      <c r="AL29" s="172"/>
      <c r="AM29" s="172"/>
      <c r="AN29" s="172"/>
      <c r="AO29" s="172"/>
      <c r="AR29" s="34"/>
      <c r="BE29" s="161"/>
    </row>
    <row r="30" spans="2:71" s="2" customFormat="1" ht="14.45" customHeight="1">
      <c r="B30" s="34"/>
      <c r="F30" s="25" t="s">
        <v>39</v>
      </c>
      <c r="L30" s="173">
        <v>0.15</v>
      </c>
      <c r="M30" s="172"/>
      <c r="N30" s="172"/>
      <c r="O30" s="172"/>
      <c r="P30" s="172"/>
      <c r="W30" s="171">
        <f>ROUND(BA94,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ROUND(AW94, 2)</f>
        <v>0</v>
      </c>
      <c r="AL30" s="172"/>
      <c r="AM30" s="172"/>
      <c r="AN30" s="172"/>
      <c r="AO30" s="172"/>
      <c r="AR30" s="34"/>
      <c r="BE30" s="161"/>
    </row>
    <row r="31" spans="2:71" s="2" customFormat="1" ht="14.45" hidden="1" customHeight="1">
      <c r="B31" s="34"/>
      <c r="F31" s="25" t="s">
        <v>40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4"/>
      <c r="BE31" s="161"/>
    </row>
    <row r="32" spans="2:71" s="2" customFormat="1" ht="14.45" hidden="1" customHeight="1">
      <c r="B32" s="34"/>
      <c r="F32" s="25" t="s">
        <v>41</v>
      </c>
      <c r="L32" s="173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4"/>
      <c r="BE32" s="161"/>
    </row>
    <row r="33" spans="2:57" s="2" customFormat="1" ht="14.45" hidden="1" customHeight="1">
      <c r="B33" s="34"/>
      <c r="F33" s="25" t="s">
        <v>42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4"/>
      <c r="BE33" s="161"/>
    </row>
    <row r="34" spans="2:57" s="1" customFormat="1" ht="6.95" customHeight="1">
      <c r="B34" s="30"/>
      <c r="AR34" s="30"/>
      <c r="BE34" s="160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74" t="s">
        <v>45</v>
      </c>
      <c r="Y35" s="175"/>
      <c r="Z35" s="175"/>
      <c r="AA35" s="175"/>
      <c r="AB35" s="175"/>
      <c r="AC35" s="37"/>
      <c r="AD35" s="37"/>
      <c r="AE35" s="37"/>
      <c r="AF35" s="37"/>
      <c r="AG35" s="37"/>
      <c r="AH35" s="37"/>
      <c r="AI35" s="37"/>
      <c r="AJ35" s="37"/>
      <c r="AK35" s="176">
        <f>SUM(AK26:AK33)</f>
        <v>0</v>
      </c>
      <c r="AL35" s="175"/>
      <c r="AM35" s="175"/>
      <c r="AN35" s="175"/>
      <c r="AO35" s="17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52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19025_01</v>
      </c>
      <c r="AR84" s="46"/>
    </row>
    <row r="85" spans="1:91" s="4" customFormat="1" ht="36.950000000000003" customHeight="1">
      <c r="B85" s="47"/>
      <c r="C85" s="48" t="s">
        <v>16</v>
      </c>
      <c r="L85" s="178" t="str">
        <f>K6</f>
        <v>REKONSTRUKCE LABORATOŘE CHEMIE - OSTATNÍ VÝROBKY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80" t="str">
        <f>IF(AN8= "","",AN8)</f>
        <v>12. 6. 2023</v>
      </c>
      <c r="AN87" s="180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81" t="str">
        <f>IF(E17="","",E17)</f>
        <v xml:space="preserve"> </v>
      </c>
      <c r="AN89" s="182"/>
      <c r="AO89" s="182"/>
      <c r="AP89" s="182"/>
      <c r="AR89" s="30"/>
      <c r="AS89" s="183" t="s">
        <v>53</v>
      </c>
      <c r="AT89" s="184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81" t="str">
        <f>IF(E20="","",E20)</f>
        <v xml:space="preserve"> </v>
      </c>
      <c r="AN90" s="182"/>
      <c r="AO90" s="182"/>
      <c r="AP90" s="182"/>
      <c r="AR90" s="30"/>
      <c r="AS90" s="185"/>
      <c r="AT90" s="186"/>
      <c r="BD90" s="54"/>
    </row>
    <row r="91" spans="1:91" s="1" customFormat="1" ht="10.9" customHeight="1">
      <c r="B91" s="30"/>
      <c r="AR91" s="30"/>
      <c r="AS91" s="185"/>
      <c r="AT91" s="186"/>
      <c r="BD91" s="54"/>
    </row>
    <row r="92" spans="1:91" s="1" customFormat="1" ht="29.25" customHeight="1">
      <c r="B92" s="30"/>
      <c r="C92" s="187" t="s">
        <v>54</v>
      </c>
      <c r="D92" s="188"/>
      <c r="E92" s="188"/>
      <c r="F92" s="188"/>
      <c r="G92" s="188"/>
      <c r="H92" s="55"/>
      <c r="I92" s="189" t="s">
        <v>55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56</v>
      </c>
      <c r="AH92" s="188"/>
      <c r="AI92" s="188"/>
      <c r="AJ92" s="188"/>
      <c r="AK92" s="188"/>
      <c r="AL92" s="188"/>
      <c r="AM92" s="188"/>
      <c r="AN92" s="189" t="s">
        <v>57</v>
      </c>
      <c r="AO92" s="188"/>
      <c r="AP92" s="191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5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194" t="s">
        <v>78</v>
      </c>
      <c r="E95" s="194"/>
      <c r="F95" s="194"/>
      <c r="G95" s="194"/>
      <c r="H95" s="194"/>
      <c r="I95" s="75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'D.1.1.1 - Montáž a dodávk...'!J30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80</v>
      </c>
      <c r="AR95" s="73"/>
      <c r="AS95" s="77">
        <v>0</v>
      </c>
      <c r="AT95" s="78">
        <f>ROUND(SUM(AV95:AW95),2)</f>
        <v>0</v>
      </c>
      <c r="AU95" s="79">
        <f>'D.1.1.1 - Montáž a dodávk...'!P118</f>
        <v>0</v>
      </c>
      <c r="AV95" s="78">
        <f>'D.1.1.1 - Montáž a dodávk...'!J33</f>
        <v>0</v>
      </c>
      <c r="AW95" s="78">
        <f>'D.1.1.1 - Montáž a dodávk...'!J34</f>
        <v>0</v>
      </c>
      <c r="AX95" s="78">
        <f>'D.1.1.1 - Montáž a dodávk...'!J35</f>
        <v>0</v>
      </c>
      <c r="AY95" s="78">
        <f>'D.1.1.1 - Montáž a dodávk...'!J36</f>
        <v>0</v>
      </c>
      <c r="AZ95" s="78">
        <f>'D.1.1.1 - Montáž a dodávk...'!F33</f>
        <v>0</v>
      </c>
      <c r="BA95" s="78">
        <f>'D.1.1.1 - Montáž a dodávk...'!F34</f>
        <v>0</v>
      </c>
      <c r="BB95" s="78">
        <f>'D.1.1.1 - Montáž a dodávk...'!F35</f>
        <v>0</v>
      </c>
      <c r="BC95" s="78">
        <f>'D.1.1.1 - Montáž a dodávk...'!F36</f>
        <v>0</v>
      </c>
      <c r="BD95" s="80">
        <f>'D.1.1.1 - Montáž a dodávk...'!F37</f>
        <v>0</v>
      </c>
      <c r="BT95" s="81" t="s">
        <v>81</v>
      </c>
      <c r="BV95" s="81" t="s">
        <v>75</v>
      </c>
      <c r="BW95" s="81" t="s">
        <v>82</v>
      </c>
      <c r="BX95" s="81" t="s">
        <v>5</v>
      </c>
      <c r="CL95" s="81" t="s">
        <v>1</v>
      </c>
      <c r="CM95" s="81" t="s">
        <v>83</v>
      </c>
    </row>
    <row r="96" spans="1:91" s="1" customFormat="1" ht="30" customHeight="1">
      <c r="B96" s="30"/>
      <c r="AR96" s="30"/>
    </row>
    <row r="97" spans="2:44" s="1" customFormat="1" ht="6.95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axjLhSGhmH33vUvOnTFXowNix++a7jwmOTqyGdOPGZ1olulqDr380Z5hLw7n4GzMxukL6xayECQQhQiALV5e3Q==" saltValue="DrjWY2mZcTOm7xewaa9XZ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1.1 - Montáž a dodáv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7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5" t="s">
        <v>82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84</v>
      </c>
      <c r="L4" s="18"/>
      <c r="M4" s="82" t="s">
        <v>10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197" t="str">
        <f>'Rekapitulace stavby'!K6</f>
        <v>REKONSTRUKCE LABORATOŘE CHEMIE - OSTATNÍ VÝROBKY</v>
      </c>
      <c r="F7" s="198"/>
      <c r="G7" s="198"/>
      <c r="H7" s="198"/>
      <c r="L7" s="18"/>
    </row>
    <row r="8" spans="2:46" s="1" customFormat="1" ht="12" customHeight="1">
      <c r="B8" s="30"/>
      <c r="D8" s="25" t="s">
        <v>85</v>
      </c>
      <c r="L8" s="30"/>
    </row>
    <row r="9" spans="2:46" s="1" customFormat="1" ht="16.5" customHeight="1">
      <c r="B9" s="30"/>
      <c r="E9" s="178" t="s">
        <v>86</v>
      </c>
      <c r="F9" s="199"/>
      <c r="G9" s="199"/>
      <c r="H9" s="199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87</v>
      </c>
      <c r="I12" s="25" t="s">
        <v>22</v>
      </c>
      <c r="J12" s="50" t="str">
        <f>'Rekapitulace stavby'!AN8</f>
        <v>12. 6. 2023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00" t="str">
        <f>'Rekapitulace stavby'!E14</f>
        <v>Vyplň údaj</v>
      </c>
      <c r="F18" s="162"/>
      <c r="G18" s="162"/>
      <c r="H18" s="162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3"/>
      <c r="E27" s="167" t="s">
        <v>1</v>
      </c>
      <c r="F27" s="167"/>
      <c r="G27" s="167"/>
      <c r="H27" s="167"/>
      <c r="L27" s="83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4" t="s">
        <v>33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5">
        <f>ROUND((SUM(BE118:BE196)),  2)</f>
        <v>0</v>
      </c>
      <c r="I33" s="86">
        <v>0.21</v>
      </c>
      <c r="J33" s="85">
        <f>ROUND(((SUM(BE118:BE196))*I33),  2)</f>
        <v>0</v>
      </c>
      <c r="L33" s="30"/>
    </row>
    <row r="34" spans="2:12" s="1" customFormat="1" ht="14.45" customHeight="1">
      <c r="B34" s="30"/>
      <c r="E34" s="25" t="s">
        <v>39</v>
      </c>
      <c r="F34" s="85">
        <f>ROUND((SUM(BF118:BF196)),  2)</f>
        <v>0</v>
      </c>
      <c r="I34" s="86">
        <v>0.15</v>
      </c>
      <c r="J34" s="85">
        <f>ROUND(((SUM(BF118:BF196))*I34),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5">
        <f>ROUND((SUM(BG118:BG196)),  2)</f>
        <v>0</v>
      </c>
      <c r="I35" s="86">
        <v>0.21</v>
      </c>
      <c r="J35" s="85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5">
        <f>ROUND((SUM(BH118:BH196)),  2)</f>
        <v>0</v>
      </c>
      <c r="I36" s="86">
        <v>0.15</v>
      </c>
      <c r="J36" s="85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5">
        <f>ROUND((SUM(BI118:BI196)),  2)</f>
        <v>0</v>
      </c>
      <c r="I37" s="86">
        <v>0</v>
      </c>
      <c r="J37" s="85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7"/>
      <c r="D39" s="88" t="s">
        <v>43</v>
      </c>
      <c r="E39" s="55"/>
      <c r="F39" s="55"/>
      <c r="G39" s="89" t="s">
        <v>44</v>
      </c>
      <c r="H39" s="90" t="s">
        <v>45</v>
      </c>
      <c r="I39" s="55"/>
      <c r="J39" s="91">
        <f>SUM(J30:J37)</f>
        <v>0</v>
      </c>
      <c r="K39" s="92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48</v>
      </c>
      <c r="E61" s="32"/>
      <c r="F61" s="93" t="s">
        <v>49</v>
      </c>
      <c r="G61" s="41" t="s">
        <v>48</v>
      </c>
      <c r="H61" s="32"/>
      <c r="I61" s="32"/>
      <c r="J61" s="94" t="s">
        <v>49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48</v>
      </c>
      <c r="E76" s="32"/>
      <c r="F76" s="93" t="s">
        <v>49</v>
      </c>
      <c r="G76" s="41" t="s">
        <v>48</v>
      </c>
      <c r="H76" s="32"/>
      <c r="I76" s="32"/>
      <c r="J76" s="94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88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197" t="str">
        <f>E7</f>
        <v>REKONSTRUKCE LABORATOŘE CHEMIE - OSTATNÍ VÝROBKY</v>
      </c>
      <c r="F85" s="198"/>
      <c r="G85" s="198"/>
      <c r="H85" s="198"/>
      <c r="L85" s="30"/>
    </row>
    <row r="86" spans="2:47" s="1" customFormat="1" ht="12" customHeight="1">
      <c r="B86" s="30"/>
      <c r="C86" s="25" t="s">
        <v>85</v>
      </c>
      <c r="L86" s="30"/>
    </row>
    <row r="87" spans="2:47" s="1" customFormat="1" ht="16.5" customHeight="1">
      <c r="B87" s="30"/>
      <c r="E87" s="178" t="str">
        <f>E9</f>
        <v>D.1.1.1 - Montáž a dodávka ostatních výrobků</v>
      </c>
      <c r="F87" s="199"/>
      <c r="G87" s="199"/>
      <c r="H87" s="19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Gymnázium Jiřího z Poděbrad</v>
      </c>
      <c r="I89" s="25" t="s">
        <v>22</v>
      </c>
      <c r="J89" s="50" t="str">
        <f>IF(J12="","",J12)</f>
        <v>12. 6. 2023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5" t="s">
        <v>89</v>
      </c>
      <c r="D94" s="87"/>
      <c r="E94" s="87"/>
      <c r="F94" s="87"/>
      <c r="G94" s="87"/>
      <c r="H94" s="87"/>
      <c r="I94" s="87"/>
      <c r="J94" s="96" t="s">
        <v>90</v>
      </c>
      <c r="K94" s="87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97" t="s">
        <v>91</v>
      </c>
      <c r="J96" s="64">
        <f>J118</f>
        <v>0</v>
      </c>
      <c r="L96" s="30"/>
      <c r="AU96" s="15" t="s">
        <v>92</v>
      </c>
    </row>
    <row r="97" spans="2:12" s="8" customFormat="1" ht="24.95" customHeight="1">
      <c r="B97" s="98"/>
      <c r="D97" s="99" t="s">
        <v>93</v>
      </c>
      <c r="E97" s="100"/>
      <c r="F97" s="100"/>
      <c r="G97" s="100"/>
      <c r="H97" s="100"/>
      <c r="I97" s="100"/>
      <c r="J97" s="101">
        <f>J119</f>
        <v>0</v>
      </c>
      <c r="L97" s="98"/>
    </row>
    <row r="98" spans="2:12" s="9" customFormat="1" ht="19.899999999999999" customHeight="1">
      <c r="B98" s="102"/>
      <c r="D98" s="103" t="s">
        <v>94</v>
      </c>
      <c r="E98" s="104"/>
      <c r="F98" s="104"/>
      <c r="G98" s="104"/>
      <c r="H98" s="104"/>
      <c r="I98" s="104"/>
      <c r="J98" s="105">
        <f>J120</f>
        <v>0</v>
      </c>
      <c r="L98" s="102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95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197" t="str">
        <f>E7</f>
        <v>REKONSTRUKCE LABORATOŘE CHEMIE - OSTATNÍ VÝROBKY</v>
      </c>
      <c r="F108" s="198"/>
      <c r="G108" s="198"/>
      <c r="H108" s="198"/>
      <c r="L108" s="30"/>
    </row>
    <row r="109" spans="2:12" s="1" customFormat="1" ht="12" customHeight="1">
      <c r="B109" s="30"/>
      <c r="C109" s="25" t="s">
        <v>85</v>
      </c>
      <c r="L109" s="30"/>
    </row>
    <row r="110" spans="2:12" s="1" customFormat="1" ht="16.5" customHeight="1">
      <c r="B110" s="30"/>
      <c r="E110" s="178" t="str">
        <f>E9</f>
        <v>D.1.1.1 - Montáž a dodávka ostatních výrobků</v>
      </c>
      <c r="F110" s="199"/>
      <c r="G110" s="199"/>
      <c r="H110" s="19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>Gymnázium Jiřího z Poděbrad</v>
      </c>
      <c r="I112" s="25" t="s">
        <v>22</v>
      </c>
      <c r="J112" s="50" t="str">
        <f>IF(J12="","",J12)</f>
        <v>12. 6. 2023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29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27</v>
      </c>
      <c r="F115" s="23" t="str">
        <f>IF(E18="","",E18)</f>
        <v>Vyplň údaj</v>
      </c>
      <c r="I115" s="25" t="s">
        <v>31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06"/>
      <c r="C117" s="107" t="s">
        <v>96</v>
      </c>
      <c r="D117" s="108" t="s">
        <v>58</v>
      </c>
      <c r="E117" s="108" t="s">
        <v>54</v>
      </c>
      <c r="F117" s="108" t="s">
        <v>55</v>
      </c>
      <c r="G117" s="108" t="s">
        <v>97</v>
      </c>
      <c r="H117" s="108" t="s">
        <v>98</v>
      </c>
      <c r="I117" s="108" t="s">
        <v>99</v>
      </c>
      <c r="J117" s="108" t="s">
        <v>90</v>
      </c>
      <c r="K117" s="109" t="s">
        <v>100</v>
      </c>
      <c r="L117" s="106"/>
      <c r="M117" s="57" t="s">
        <v>1</v>
      </c>
      <c r="N117" s="58" t="s">
        <v>37</v>
      </c>
      <c r="O117" s="58" t="s">
        <v>101</v>
      </c>
      <c r="P117" s="58" t="s">
        <v>102</v>
      </c>
      <c r="Q117" s="58" t="s">
        <v>103</v>
      </c>
      <c r="R117" s="58" t="s">
        <v>104</v>
      </c>
      <c r="S117" s="58" t="s">
        <v>105</v>
      </c>
      <c r="T117" s="59" t="s">
        <v>106</v>
      </c>
    </row>
    <row r="118" spans="2:65" s="1" customFormat="1" ht="22.9" customHeight="1">
      <c r="B118" s="30"/>
      <c r="C118" s="62" t="s">
        <v>107</v>
      </c>
      <c r="J118" s="110">
        <f>BK118</f>
        <v>0</v>
      </c>
      <c r="L118" s="30"/>
      <c r="M118" s="60"/>
      <c r="N118" s="51"/>
      <c r="O118" s="51"/>
      <c r="P118" s="111">
        <f>P119</f>
        <v>0</v>
      </c>
      <c r="Q118" s="51"/>
      <c r="R118" s="111">
        <f>R119</f>
        <v>0</v>
      </c>
      <c r="S118" s="51"/>
      <c r="T118" s="112">
        <f>T119</f>
        <v>0</v>
      </c>
      <c r="AT118" s="15" t="s">
        <v>72</v>
      </c>
      <c r="AU118" s="15" t="s">
        <v>92</v>
      </c>
      <c r="BK118" s="113">
        <f>BK119</f>
        <v>0</v>
      </c>
    </row>
    <row r="119" spans="2:65" s="11" customFormat="1" ht="25.9" customHeight="1">
      <c r="B119" s="114"/>
      <c r="D119" s="115" t="s">
        <v>72</v>
      </c>
      <c r="E119" s="116" t="s">
        <v>108</v>
      </c>
      <c r="F119" s="116" t="s">
        <v>109</v>
      </c>
      <c r="I119" s="117"/>
      <c r="J119" s="118">
        <f>BK119</f>
        <v>0</v>
      </c>
      <c r="L119" s="114"/>
      <c r="M119" s="119"/>
      <c r="P119" s="120">
        <f>P120</f>
        <v>0</v>
      </c>
      <c r="R119" s="120">
        <f>R120</f>
        <v>0</v>
      </c>
      <c r="T119" s="121">
        <f>T120</f>
        <v>0</v>
      </c>
      <c r="AR119" s="115" t="s">
        <v>83</v>
      </c>
      <c r="AT119" s="122" t="s">
        <v>72</v>
      </c>
      <c r="AU119" s="122" t="s">
        <v>73</v>
      </c>
      <c r="AY119" s="115" t="s">
        <v>110</v>
      </c>
      <c r="BK119" s="123">
        <f>BK120</f>
        <v>0</v>
      </c>
    </row>
    <row r="120" spans="2:65" s="11" customFormat="1" ht="22.9" customHeight="1">
      <c r="B120" s="114"/>
      <c r="D120" s="115" t="s">
        <v>72</v>
      </c>
      <c r="E120" s="124" t="s">
        <v>111</v>
      </c>
      <c r="F120" s="124" t="s">
        <v>112</v>
      </c>
      <c r="I120" s="117"/>
      <c r="J120" s="125">
        <f>BK120</f>
        <v>0</v>
      </c>
      <c r="L120" s="114"/>
      <c r="M120" s="119"/>
      <c r="P120" s="120">
        <f>SUM(P121:P196)</f>
        <v>0</v>
      </c>
      <c r="R120" s="120">
        <f>SUM(R121:R196)</f>
        <v>0</v>
      </c>
      <c r="T120" s="121">
        <f>SUM(T121:T196)</f>
        <v>0</v>
      </c>
      <c r="AR120" s="115" t="s">
        <v>83</v>
      </c>
      <c r="AT120" s="122" t="s">
        <v>72</v>
      </c>
      <c r="AU120" s="122" t="s">
        <v>81</v>
      </c>
      <c r="AY120" s="115" t="s">
        <v>110</v>
      </c>
      <c r="BK120" s="123">
        <f>SUM(BK121:BK196)</f>
        <v>0</v>
      </c>
    </row>
    <row r="121" spans="2:65" s="1" customFormat="1" ht="16.5" customHeight="1">
      <c r="B121" s="30"/>
      <c r="C121" s="126" t="s">
        <v>81</v>
      </c>
      <c r="D121" s="126" t="s">
        <v>113</v>
      </c>
      <c r="E121" s="127" t="s">
        <v>114</v>
      </c>
      <c r="F121" s="128" t="s">
        <v>115</v>
      </c>
      <c r="G121" s="129" t="s">
        <v>116</v>
      </c>
      <c r="H121" s="130">
        <v>1</v>
      </c>
      <c r="I121" s="131"/>
      <c r="J121" s="132">
        <f>ROUND(I121*H121,2)</f>
        <v>0</v>
      </c>
      <c r="K121" s="128" t="s">
        <v>1</v>
      </c>
      <c r="L121" s="30"/>
      <c r="M121" s="133" t="s">
        <v>1</v>
      </c>
      <c r="N121" s="134" t="s">
        <v>38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117</v>
      </c>
      <c r="AT121" s="137" t="s">
        <v>113</v>
      </c>
      <c r="AU121" s="137" t="s">
        <v>83</v>
      </c>
      <c r="AY121" s="15" t="s">
        <v>110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5" t="s">
        <v>81</v>
      </c>
      <c r="BK121" s="138">
        <f>ROUND(I121*H121,2)</f>
        <v>0</v>
      </c>
      <c r="BL121" s="15" t="s">
        <v>117</v>
      </c>
      <c r="BM121" s="137" t="s">
        <v>118</v>
      </c>
    </row>
    <row r="122" spans="2:65" s="1" customFormat="1" ht="11.25">
      <c r="B122" s="30"/>
      <c r="D122" s="139" t="s">
        <v>119</v>
      </c>
      <c r="F122" s="140" t="s">
        <v>115</v>
      </c>
      <c r="I122" s="141"/>
      <c r="L122" s="30"/>
      <c r="M122" s="142"/>
      <c r="T122" s="54"/>
      <c r="AT122" s="15" t="s">
        <v>119</v>
      </c>
      <c r="AU122" s="15" t="s">
        <v>83</v>
      </c>
    </row>
    <row r="123" spans="2:65" s="12" customFormat="1" ht="22.5">
      <c r="B123" s="143"/>
      <c r="D123" s="139" t="s">
        <v>120</v>
      </c>
      <c r="E123" s="144" t="s">
        <v>1</v>
      </c>
      <c r="F123" s="145" t="s">
        <v>121</v>
      </c>
      <c r="H123" s="144" t="s">
        <v>1</v>
      </c>
      <c r="I123" s="146"/>
      <c r="L123" s="143"/>
      <c r="M123" s="147"/>
      <c r="T123" s="148"/>
      <c r="AT123" s="144" t="s">
        <v>120</v>
      </c>
      <c r="AU123" s="144" t="s">
        <v>83</v>
      </c>
      <c r="AV123" s="12" t="s">
        <v>81</v>
      </c>
      <c r="AW123" s="12" t="s">
        <v>30</v>
      </c>
      <c r="AX123" s="12" t="s">
        <v>73</v>
      </c>
      <c r="AY123" s="144" t="s">
        <v>110</v>
      </c>
    </row>
    <row r="124" spans="2:65" s="13" customFormat="1" ht="11.25">
      <c r="B124" s="149"/>
      <c r="D124" s="139" t="s">
        <v>120</v>
      </c>
      <c r="E124" s="150" t="s">
        <v>1</v>
      </c>
      <c r="F124" s="151" t="s">
        <v>122</v>
      </c>
      <c r="H124" s="152">
        <v>1</v>
      </c>
      <c r="I124" s="153"/>
      <c r="L124" s="149"/>
      <c r="M124" s="154"/>
      <c r="T124" s="155"/>
      <c r="AT124" s="150" t="s">
        <v>120</v>
      </c>
      <c r="AU124" s="150" t="s">
        <v>83</v>
      </c>
      <c r="AV124" s="13" t="s">
        <v>83</v>
      </c>
      <c r="AW124" s="13" t="s">
        <v>30</v>
      </c>
      <c r="AX124" s="13" t="s">
        <v>81</v>
      </c>
      <c r="AY124" s="150" t="s">
        <v>110</v>
      </c>
    </row>
    <row r="125" spans="2:65" s="1" customFormat="1" ht="16.5" customHeight="1">
      <c r="B125" s="30"/>
      <c r="C125" s="126" t="s">
        <v>83</v>
      </c>
      <c r="D125" s="126" t="s">
        <v>113</v>
      </c>
      <c r="E125" s="127" t="s">
        <v>123</v>
      </c>
      <c r="F125" s="128" t="s">
        <v>124</v>
      </c>
      <c r="G125" s="129" t="s">
        <v>116</v>
      </c>
      <c r="H125" s="130">
        <v>4</v>
      </c>
      <c r="I125" s="131"/>
      <c r="J125" s="132">
        <f>ROUND(I125*H125,2)</f>
        <v>0</v>
      </c>
      <c r="K125" s="128" t="s">
        <v>1</v>
      </c>
      <c r="L125" s="30"/>
      <c r="M125" s="133" t="s">
        <v>1</v>
      </c>
      <c r="N125" s="134" t="s">
        <v>38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117</v>
      </c>
      <c r="AT125" s="137" t="s">
        <v>113</v>
      </c>
      <c r="AU125" s="137" t="s">
        <v>83</v>
      </c>
      <c r="AY125" s="15" t="s">
        <v>110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5" t="s">
        <v>81</v>
      </c>
      <c r="BK125" s="138">
        <f>ROUND(I125*H125,2)</f>
        <v>0</v>
      </c>
      <c r="BL125" s="15" t="s">
        <v>117</v>
      </c>
      <c r="BM125" s="137" t="s">
        <v>125</v>
      </c>
    </row>
    <row r="126" spans="2:65" s="1" customFormat="1" ht="11.25">
      <c r="B126" s="30"/>
      <c r="D126" s="139" t="s">
        <v>119</v>
      </c>
      <c r="F126" s="140" t="s">
        <v>124</v>
      </c>
      <c r="I126" s="141"/>
      <c r="L126" s="30"/>
      <c r="M126" s="142"/>
      <c r="T126" s="54"/>
      <c r="AT126" s="15" t="s">
        <v>119</v>
      </c>
      <c r="AU126" s="15" t="s">
        <v>83</v>
      </c>
    </row>
    <row r="127" spans="2:65" s="12" customFormat="1" ht="22.5">
      <c r="B127" s="143"/>
      <c r="D127" s="139" t="s">
        <v>120</v>
      </c>
      <c r="E127" s="144" t="s">
        <v>1</v>
      </c>
      <c r="F127" s="145" t="s">
        <v>121</v>
      </c>
      <c r="H127" s="144" t="s">
        <v>1</v>
      </c>
      <c r="I127" s="146"/>
      <c r="L127" s="143"/>
      <c r="M127" s="147"/>
      <c r="T127" s="148"/>
      <c r="AT127" s="144" t="s">
        <v>120</v>
      </c>
      <c r="AU127" s="144" t="s">
        <v>83</v>
      </c>
      <c r="AV127" s="12" t="s">
        <v>81</v>
      </c>
      <c r="AW127" s="12" t="s">
        <v>30</v>
      </c>
      <c r="AX127" s="12" t="s">
        <v>73</v>
      </c>
      <c r="AY127" s="144" t="s">
        <v>110</v>
      </c>
    </row>
    <row r="128" spans="2:65" s="13" customFormat="1" ht="11.25">
      <c r="B128" s="149"/>
      <c r="D128" s="139" t="s">
        <v>120</v>
      </c>
      <c r="E128" s="150" t="s">
        <v>1</v>
      </c>
      <c r="F128" s="151" t="s">
        <v>126</v>
      </c>
      <c r="H128" s="152">
        <v>4</v>
      </c>
      <c r="I128" s="153"/>
      <c r="L128" s="149"/>
      <c r="M128" s="154"/>
      <c r="T128" s="155"/>
      <c r="AT128" s="150" t="s">
        <v>120</v>
      </c>
      <c r="AU128" s="150" t="s">
        <v>83</v>
      </c>
      <c r="AV128" s="13" t="s">
        <v>83</v>
      </c>
      <c r="AW128" s="13" t="s">
        <v>30</v>
      </c>
      <c r="AX128" s="13" t="s">
        <v>81</v>
      </c>
      <c r="AY128" s="150" t="s">
        <v>110</v>
      </c>
    </row>
    <row r="129" spans="2:65" s="1" customFormat="1" ht="16.5" customHeight="1">
      <c r="B129" s="30"/>
      <c r="C129" s="126" t="s">
        <v>127</v>
      </c>
      <c r="D129" s="126" t="s">
        <v>113</v>
      </c>
      <c r="E129" s="127" t="s">
        <v>128</v>
      </c>
      <c r="F129" s="128" t="s">
        <v>129</v>
      </c>
      <c r="G129" s="129" t="s">
        <v>116</v>
      </c>
      <c r="H129" s="130">
        <v>2</v>
      </c>
      <c r="I129" s="131"/>
      <c r="J129" s="132">
        <f>ROUND(I129*H129,2)</f>
        <v>0</v>
      </c>
      <c r="K129" s="128" t="s">
        <v>1</v>
      </c>
      <c r="L129" s="30"/>
      <c r="M129" s="133" t="s">
        <v>1</v>
      </c>
      <c r="N129" s="134" t="s">
        <v>38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117</v>
      </c>
      <c r="AT129" s="137" t="s">
        <v>113</v>
      </c>
      <c r="AU129" s="137" t="s">
        <v>83</v>
      </c>
      <c r="AY129" s="15" t="s">
        <v>110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81</v>
      </c>
      <c r="BK129" s="138">
        <f>ROUND(I129*H129,2)</f>
        <v>0</v>
      </c>
      <c r="BL129" s="15" t="s">
        <v>117</v>
      </c>
      <c r="BM129" s="137" t="s">
        <v>130</v>
      </c>
    </row>
    <row r="130" spans="2:65" s="1" customFormat="1" ht="11.25">
      <c r="B130" s="30"/>
      <c r="D130" s="139" t="s">
        <v>119</v>
      </c>
      <c r="F130" s="140" t="s">
        <v>129</v>
      </c>
      <c r="I130" s="141"/>
      <c r="L130" s="30"/>
      <c r="M130" s="142"/>
      <c r="T130" s="54"/>
      <c r="AT130" s="15" t="s">
        <v>119</v>
      </c>
      <c r="AU130" s="15" t="s">
        <v>83</v>
      </c>
    </row>
    <row r="131" spans="2:65" s="12" customFormat="1" ht="22.5">
      <c r="B131" s="143"/>
      <c r="D131" s="139" t="s">
        <v>120</v>
      </c>
      <c r="E131" s="144" t="s">
        <v>1</v>
      </c>
      <c r="F131" s="145" t="s">
        <v>121</v>
      </c>
      <c r="H131" s="144" t="s">
        <v>1</v>
      </c>
      <c r="I131" s="146"/>
      <c r="L131" s="143"/>
      <c r="M131" s="147"/>
      <c r="T131" s="148"/>
      <c r="AT131" s="144" t="s">
        <v>120</v>
      </c>
      <c r="AU131" s="144" t="s">
        <v>83</v>
      </c>
      <c r="AV131" s="12" t="s">
        <v>81</v>
      </c>
      <c r="AW131" s="12" t="s">
        <v>30</v>
      </c>
      <c r="AX131" s="12" t="s">
        <v>73</v>
      </c>
      <c r="AY131" s="144" t="s">
        <v>110</v>
      </c>
    </row>
    <row r="132" spans="2:65" s="13" customFormat="1" ht="11.25">
      <c r="B132" s="149"/>
      <c r="D132" s="139" t="s">
        <v>120</v>
      </c>
      <c r="E132" s="150" t="s">
        <v>1</v>
      </c>
      <c r="F132" s="151" t="s">
        <v>131</v>
      </c>
      <c r="H132" s="152">
        <v>2</v>
      </c>
      <c r="I132" s="153"/>
      <c r="L132" s="149"/>
      <c r="M132" s="154"/>
      <c r="T132" s="155"/>
      <c r="AT132" s="150" t="s">
        <v>120</v>
      </c>
      <c r="AU132" s="150" t="s">
        <v>83</v>
      </c>
      <c r="AV132" s="13" t="s">
        <v>83</v>
      </c>
      <c r="AW132" s="13" t="s">
        <v>30</v>
      </c>
      <c r="AX132" s="13" t="s">
        <v>81</v>
      </c>
      <c r="AY132" s="150" t="s">
        <v>110</v>
      </c>
    </row>
    <row r="133" spans="2:65" s="1" customFormat="1" ht="16.5" customHeight="1">
      <c r="B133" s="30"/>
      <c r="C133" s="126" t="s">
        <v>132</v>
      </c>
      <c r="D133" s="126" t="s">
        <v>113</v>
      </c>
      <c r="E133" s="127" t="s">
        <v>133</v>
      </c>
      <c r="F133" s="128" t="s">
        <v>134</v>
      </c>
      <c r="G133" s="129" t="s">
        <v>116</v>
      </c>
      <c r="H133" s="130">
        <v>1</v>
      </c>
      <c r="I133" s="131"/>
      <c r="J133" s="132">
        <f>ROUND(I133*H133,2)</f>
        <v>0</v>
      </c>
      <c r="K133" s="128" t="s">
        <v>1</v>
      </c>
      <c r="L133" s="30"/>
      <c r="M133" s="133" t="s">
        <v>1</v>
      </c>
      <c r="N133" s="134" t="s">
        <v>38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117</v>
      </c>
      <c r="AT133" s="137" t="s">
        <v>113</v>
      </c>
      <c r="AU133" s="137" t="s">
        <v>83</v>
      </c>
      <c r="AY133" s="15" t="s">
        <v>110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81</v>
      </c>
      <c r="BK133" s="138">
        <f>ROUND(I133*H133,2)</f>
        <v>0</v>
      </c>
      <c r="BL133" s="15" t="s">
        <v>117</v>
      </c>
      <c r="BM133" s="137" t="s">
        <v>135</v>
      </c>
    </row>
    <row r="134" spans="2:65" s="1" customFormat="1" ht="11.25">
      <c r="B134" s="30"/>
      <c r="D134" s="139" t="s">
        <v>119</v>
      </c>
      <c r="F134" s="140" t="s">
        <v>134</v>
      </c>
      <c r="I134" s="141"/>
      <c r="L134" s="30"/>
      <c r="M134" s="142"/>
      <c r="T134" s="54"/>
      <c r="AT134" s="15" t="s">
        <v>119</v>
      </c>
      <c r="AU134" s="15" t="s">
        <v>83</v>
      </c>
    </row>
    <row r="135" spans="2:65" s="12" customFormat="1" ht="22.5">
      <c r="B135" s="143"/>
      <c r="D135" s="139" t="s">
        <v>120</v>
      </c>
      <c r="E135" s="144" t="s">
        <v>1</v>
      </c>
      <c r="F135" s="145" t="s">
        <v>121</v>
      </c>
      <c r="H135" s="144" t="s">
        <v>1</v>
      </c>
      <c r="I135" s="146"/>
      <c r="L135" s="143"/>
      <c r="M135" s="147"/>
      <c r="T135" s="148"/>
      <c r="AT135" s="144" t="s">
        <v>120</v>
      </c>
      <c r="AU135" s="144" t="s">
        <v>83</v>
      </c>
      <c r="AV135" s="12" t="s">
        <v>81</v>
      </c>
      <c r="AW135" s="12" t="s">
        <v>30</v>
      </c>
      <c r="AX135" s="12" t="s">
        <v>73</v>
      </c>
      <c r="AY135" s="144" t="s">
        <v>110</v>
      </c>
    </row>
    <row r="136" spans="2:65" s="13" customFormat="1" ht="11.25">
      <c r="B136" s="149"/>
      <c r="D136" s="139" t="s">
        <v>120</v>
      </c>
      <c r="E136" s="150" t="s">
        <v>1</v>
      </c>
      <c r="F136" s="151" t="s">
        <v>136</v>
      </c>
      <c r="H136" s="152">
        <v>1</v>
      </c>
      <c r="I136" s="153"/>
      <c r="L136" s="149"/>
      <c r="M136" s="154"/>
      <c r="T136" s="155"/>
      <c r="AT136" s="150" t="s">
        <v>120</v>
      </c>
      <c r="AU136" s="150" t="s">
        <v>83</v>
      </c>
      <c r="AV136" s="13" t="s">
        <v>83</v>
      </c>
      <c r="AW136" s="13" t="s">
        <v>30</v>
      </c>
      <c r="AX136" s="13" t="s">
        <v>81</v>
      </c>
      <c r="AY136" s="150" t="s">
        <v>110</v>
      </c>
    </row>
    <row r="137" spans="2:65" s="1" customFormat="1" ht="16.5" customHeight="1">
      <c r="B137" s="30"/>
      <c r="C137" s="126" t="s">
        <v>137</v>
      </c>
      <c r="D137" s="126" t="s">
        <v>113</v>
      </c>
      <c r="E137" s="127" t="s">
        <v>138</v>
      </c>
      <c r="F137" s="128" t="s">
        <v>139</v>
      </c>
      <c r="G137" s="129" t="s">
        <v>116</v>
      </c>
      <c r="H137" s="130">
        <v>18</v>
      </c>
      <c r="I137" s="131"/>
      <c r="J137" s="132">
        <f>ROUND(I137*H137,2)</f>
        <v>0</v>
      </c>
      <c r="K137" s="128" t="s">
        <v>1</v>
      </c>
      <c r="L137" s="30"/>
      <c r="M137" s="133" t="s">
        <v>1</v>
      </c>
      <c r="N137" s="134" t="s">
        <v>38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117</v>
      </c>
      <c r="AT137" s="137" t="s">
        <v>113</v>
      </c>
      <c r="AU137" s="137" t="s">
        <v>83</v>
      </c>
      <c r="AY137" s="15" t="s">
        <v>110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81</v>
      </c>
      <c r="BK137" s="138">
        <f>ROUND(I137*H137,2)</f>
        <v>0</v>
      </c>
      <c r="BL137" s="15" t="s">
        <v>117</v>
      </c>
      <c r="BM137" s="137" t="s">
        <v>140</v>
      </c>
    </row>
    <row r="138" spans="2:65" s="1" customFormat="1" ht="11.25">
      <c r="B138" s="30"/>
      <c r="D138" s="139" t="s">
        <v>119</v>
      </c>
      <c r="F138" s="140" t="s">
        <v>139</v>
      </c>
      <c r="I138" s="141"/>
      <c r="L138" s="30"/>
      <c r="M138" s="142"/>
      <c r="T138" s="54"/>
      <c r="AT138" s="15" t="s">
        <v>119</v>
      </c>
      <c r="AU138" s="15" t="s">
        <v>83</v>
      </c>
    </row>
    <row r="139" spans="2:65" s="12" customFormat="1" ht="22.5">
      <c r="B139" s="143"/>
      <c r="D139" s="139" t="s">
        <v>120</v>
      </c>
      <c r="E139" s="144" t="s">
        <v>1</v>
      </c>
      <c r="F139" s="145" t="s">
        <v>121</v>
      </c>
      <c r="H139" s="144" t="s">
        <v>1</v>
      </c>
      <c r="I139" s="146"/>
      <c r="L139" s="143"/>
      <c r="M139" s="147"/>
      <c r="T139" s="148"/>
      <c r="AT139" s="144" t="s">
        <v>120</v>
      </c>
      <c r="AU139" s="144" t="s">
        <v>83</v>
      </c>
      <c r="AV139" s="12" t="s">
        <v>81</v>
      </c>
      <c r="AW139" s="12" t="s">
        <v>30</v>
      </c>
      <c r="AX139" s="12" t="s">
        <v>73</v>
      </c>
      <c r="AY139" s="144" t="s">
        <v>110</v>
      </c>
    </row>
    <row r="140" spans="2:65" s="13" customFormat="1" ht="11.25">
      <c r="B140" s="149"/>
      <c r="D140" s="139" t="s">
        <v>120</v>
      </c>
      <c r="E140" s="150" t="s">
        <v>1</v>
      </c>
      <c r="F140" s="151" t="s">
        <v>141</v>
      </c>
      <c r="H140" s="152">
        <v>18</v>
      </c>
      <c r="I140" s="153"/>
      <c r="L140" s="149"/>
      <c r="M140" s="154"/>
      <c r="T140" s="155"/>
      <c r="AT140" s="150" t="s">
        <v>120</v>
      </c>
      <c r="AU140" s="150" t="s">
        <v>83</v>
      </c>
      <c r="AV140" s="13" t="s">
        <v>83</v>
      </c>
      <c r="AW140" s="13" t="s">
        <v>30</v>
      </c>
      <c r="AX140" s="13" t="s">
        <v>81</v>
      </c>
      <c r="AY140" s="150" t="s">
        <v>110</v>
      </c>
    </row>
    <row r="141" spans="2:65" s="1" customFormat="1" ht="16.5" customHeight="1">
      <c r="B141" s="30"/>
      <c r="C141" s="126" t="s">
        <v>142</v>
      </c>
      <c r="D141" s="126" t="s">
        <v>113</v>
      </c>
      <c r="E141" s="127" t="s">
        <v>143</v>
      </c>
      <c r="F141" s="128" t="s">
        <v>144</v>
      </c>
      <c r="G141" s="129" t="s">
        <v>116</v>
      </c>
      <c r="H141" s="130">
        <v>9</v>
      </c>
      <c r="I141" s="131"/>
      <c r="J141" s="132">
        <f>ROUND(I141*H141,2)</f>
        <v>0</v>
      </c>
      <c r="K141" s="128" t="s">
        <v>1</v>
      </c>
      <c r="L141" s="30"/>
      <c r="M141" s="133" t="s">
        <v>1</v>
      </c>
      <c r="N141" s="134" t="s">
        <v>38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117</v>
      </c>
      <c r="AT141" s="137" t="s">
        <v>113</v>
      </c>
      <c r="AU141" s="137" t="s">
        <v>83</v>
      </c>
      <c r="AY141" s="15" t="s">
        <v>110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81</v>
      </c>
      <c r="BK141" s="138">
        <f>ROUND(I141*H141,2)</f>
        <v>0</v>
      </c>
      <c r="BL141" s="15" t="s">
        <v>117</v>
      </c>
      <c r="BM141" s="137" t="s">
        <v>145</v>
      </c>
    </row>
    <row r="142" spans="2:65" s="1" customFormat="1" ht="11.25">
      <c r="B142" s="30"/>
      <c r="D142" s="139" t="s">
        <v>119</v>
      </c>
      <c r="F142" s="140" t="s">
        <v>144</v>
      </c>
      <c r="I142" s="141"/>
      <c r="L142" s="30"/>
      <c r="M142" s="142"/>
      <c r="T142" s="54"/>
      <c r="AT142" s="15" t="s">
        <v>119</v>
      </c>
      <c r="AU142" s="15" t="s">
        <v>83</v>
      </c>
    </row>
    <row r="143" spans="2:65" s="12" customFormat="1" ht="22.5">
      <c r="B143" s="143"/>
      <c r="D143" s="139" t="s">
        <v>120</v>
      </c>
      <c r="E143" s="144" t="s">
        <v>1</v>
      </c>
      <c r="F143" s="145" t="s">
        <v>121</v>
      </c>
      <c r="H143" s="144" t="s">
        <v>1</v>
      </c>
      <c r="I143" s="146"/>
      <c r="L143" s="143"/>
      <c r="M143" s="147"/>
      <c r="T143" s="148"/>
      <c r="AT143" s="144" t="s">
        <v>120</v>
      </c>
      <c r="AU143" s="144" t="s">
        <v>83</v>
      </c>
      <c r="AV143" s="12" t="s">
        <v>81</v>
      </c>
      <c r="AW143" s="12" t="s">
        <v>30</v>
      </c>
      <c r="AX143" s="12" t="s">
        <v>73</v>
      </c>
      <c r="AY143" s="144" t="s">
        <v>110</v>
      </c>
    </row>
    <row r="144" spans="2:65" s="13" customFormat="1" ht="11.25">
      <c r="B144" s="149"/>
      <c r="D144" s="139" t="s">
        <v>120</v>
      </c>
      <c r="E144" s="150" t="s">
        <v>1</v>
      </c>
      <c r="F144" s="151" t="s">
        <v>146</v>
      </c>
      <c r="H144" s="152">
        <v>9</v>
      </c>
      <c r="I144" s="153"/>
      <c r="L144" s="149"/>
      <c r="M144" s="154"/>
      <c r="T144" s="155"/>
      <c r="AT144" s="150" t="s">
        <v>120</v>
      </c>
      <c r="AU144" s="150" t="s">
        <v>83</v>
      </c>
      <c r="AV144" s="13" t="s">
        <v>83</v>
      </c>
      <c r="AW144" s="13" t="s">
        <v>30</v>
      </c>
      <c r="AX144" s="13" t="s">
        <v>81</v>
      </c>
      <c r="AY144" s="150" t="s">
        <v>110</v>
      </c>
    </row>
    <row r="145" spans="2:65" s="1" customFormat="1" ht="16.5" customHeight="1">
      <c r="B145" s="30"/>
      <c r="C145" s="126" t="s">
        <v>147</v>
      </c>
      <c r="D145" s="126" t="s">
        <v>113</v>
      </c>
      <c r="E145" s="127" t="s">
        <v>148</v>
      </c>
      <c r="F145" s="128" t="s">
        <v>149</v>
      </c>
      <c r="G145" s="129" t="s">
        <v>116</v>
      </c>
      <c r="H145" s="130">
        <v>5</v>
      </c>
      <c r="I145" s="131"/>
      <c r="J145" s="132">
        <f>ROUND(I145*H145,2)</f>
        <v>0</v>
      </c>
      <c r="K145" s="128" t="s">
        <v>1</v>
      </c>
      <c r="L145" s="30"/>
      <c r="M145" s="133" t="s">
        <v>1</v>
      </c>
      <c r="N145" s="134" t="s">
        <v>38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117</v>
      </c>
      <c r="AT145" s="137" t="s">
        <v>113</v>
      </c>
      <c r="AU145" s="137" t="s">
        <v>83</v>
      </c>
      <c r="AY145" s="15" t="s">
        <v>110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81</v>
      </c>
      <c r="BK145" s="138">
        <f>ROUND(I145*H145,2)</f>
        <v>0</v>
      </c>
      <c r="BL145" s="15" t="s">
        <v>117</v>
      </c>
      <c r="BM145" s="137" t="s">
        <v>150</v>
      </c>
    </row>
    <row r="146" spans="2:65" s="1" customFormat="1" ht="11.25">
      <c r="B146" s="30"/>
      <c r="D146" s="139" t="s">
        <v>119</v>
      </c>
      <c r="F146" s="140" t="s">
        <v>149</v>
      </c>
      <c r="I146" s="141"/>
      <c r="L146" s="30"/>
      <c r="M146" s="142"/>
      <c r="T146" s="54"/>
      <c r="AT146" s="15" t="s">
        <v>119</v>
      </c>
      <c r="AU146" s="15" t="s">
        <v>83</v>
      </c>
    </row>
    <row r="147" spans="2:65" s="12" customFormat="1" ht="22.5">
      <c r="B147" s="143"/>
      <c r="D147" s="139" t="s">
        <v>120</v>
      </c>
      <c r="E147" s="144" t="s">
        <v>1</v>
      </c>
      <c r="F147" s="145" t="s">
        <v>121</v>
      </c>
      <c r="H147" s="144" t="s">
        <v>1</v>
      </c>
      <c r="I147" s="146"/>
      <c r="L147" s="143"/>
      <c r="M147" s="147"/>
      <c r="T147" s="148"/>
      <c r="AT147" s="144" t="s">
        <v>120</v>
      </c>
      <c r="AU147" s="144" t="s">
        <v>83</v>
      </c>
      <c r="AV147" s="12" t="s">
        <v>81</v>
      </c>
      <c r="AW147" s="12" t="s">
        <v>30</v>
      </c>
      <c r="AX147" s="12" t="s">
        <v>73</v>
      </c>
      <c r="AY147" s="144" t="s">
        <v>110</v>
      </c>
    </row>
    <row r="148" spans="2:65" s="13" customFormat="1" ht="11.25">
      <c r="B148" s="149"/>
      <c r="D148" s="139" t="s">
        <v>120</v>
      </c>
      <c r="E148" s="150" t="s">
        <v>1</v>
      </c>
      <c r="F148" s="151" t="s">
        <v>151</v>
      </c>
      <c r="H148" s="152">
        <v>5</v>
      </c>
      <c r="I148" s="153"/>
      <c r="L148" s="149"/>
      <c r="M148" s="154"/>
      <c r="T148" s="155"/>
      <c r="AT148" s="150" t="s">
        <v>120</v>
      </c>
      <c r="AU148" s="150" t="s">
        <v>83</v>
      </c>
      <c r="AV148" s="13" t="s">
        <v>83</v>
      </c>
      <c r="AW148" s="13" t="s">
        <v>30</v>
      </c>
      <c r="AX148" s="13" t="s">
        <v>81</v>
      </c>
      <c r="AY148" s="150" t="s">
        <v>110</v>
      </c>
    </row>
    <row r="149" spans="2:65" s="1" customFormat="1" ht="16.5" customHeight="1">
      <c r="B149" s="30"/>
      <c r="C149" s="126" t="s">
        <v>152</v>
      </c>
      <c r="D149" s="126" t="s">
        <v>113</v>
      </c>
      <c r="E149" s="127" t="s">
        <v>153</v>
      </c>
      <c r="F149" s="128" t="s">
        <v>154</v>
      </c>
      <c r="G149" s="129" t="s">
        <v>116</v>
      </c>
      <c r="H149" s="130">
        <v>1</v>
      </c>
      <c r="I149" s="131"/>
      <c r="J149" s="132">
        <f>ROUND(I149*H149,2)</f>
        <v>0</v>
      </c>
      <c r="K149" s="128" t="s">
        <v>1</v>
      </c>
      <c r="L149" s="30"/>
      <c r="M149" s="133" t="s">
        <v>1</v>
      </c>
      <c r="N149" s="134" t="s">
        <v>38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117</v>
      </c>
      <c r="AT149" s="137" t="s">
        <v>113</v>
      </c>
      <c r="AU149" s="137" t="s">
        <v>83</v>
      </c>
      <c r="AY149" s="15" t="s">
        <v>110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81</v>
      </c>
      <c r="BK149" s="138">
        <f>ROUND(I149*H149,2)</f>
        <v>0</v>
      </c>
      <c r="BL149" s="15" t="s">
        <v>117</v>
      </c>
      <c r="BM149" s="137" t="s">
        <v>155</v>
      </c>
    </row>
    <row r="150" spans="2:65" s="1" customFormat="1" ht="11.25">
      <c r="B150" s="30"/>
      <c r="D150" s="139" t="s">
        <v>119</v>
      </c>
      <c r="F150" s="140" t="s">
        <v>154</v>
      </c>
      <c r="I150" s="141"/>
      <c r="L150" s="30"/>
      <c r="M150" s="142"/>
      <c r="T150" s="54"/>
      <c r="AT150" s="15" t="s">
        <v>119</v>
      </c>
      <c r="AU150" s="15" t="s">
        <v>83</v>
      </c>
    </row>
    <row r="151" spans="2:65" s="12" customFormat="1" ht="22.5">
      <c r="B151" s="143"/>
      <c r="D151" s="139" t="s">
        <v>120</v>
      </c>
      <c r="E151" s="144" t="s">
        <v>1</v>
      </c>
      <c r="F151" s="145" t="s">
        <v>121</v>
      </c>
      <c r="H151" s="144" t="s">
        <v>1</v>
      </c>
      <c r="I151" s="146"/>
      <c r="L151" s="143"/>
      <c r="M151" s="147"/>
      <c r="T151" s="148"/>
      <c r="AT151" s="144" t="s">
        <v>120</v>
      </c>
      <c r="AU151" s="144" t="s">
        <v>83</v>
      </c>
      <c r="AV151" s="12" t="s">
        <v>81</v>
      </c>
      <c r="AW151" s="12" t="s">
        <v>30</v>
      </c>
      <c r="AX151" s="12" t="s">
        <v>73</v>
      </c>
      <c r="AY151" s="144" t="s">
        <v>110</v>
      </c>
    </row>
    <row r="152" spans="2:65" s="13" customFormat="1" ht="11.25">
      <c r="B152" s="149"/>
      <c r="D152" s="139" t="s">
        <v>120</v>
      </c>
      <c r="E152" s="150" t="s">
        <v>1</v>
      </c>
      <c r="F152" s="151" t="s">
        <v>156</v>
      </c>
      <c r="H152" s="152">
        <v>1</v>
      </c>
      <c r="I152" s="153"/>
      <c r="L152" s="149"/>
      <c r="M152" s="154"/>
      <c r="T152" s="155"/>
      <c r="AT152" s="150" t="s">
        <v>120</v>
      </c>
      <c r="AU152" s="150" t="s">
        <v>83</v>
      </c>
      <c r="AV152" s="13" t="s">
        <v>83</v>
      </c>
      <c r="AW152" s="13" t="s">
        <v>30</v>
      </c>
      <c r="AX152" s="13" t="s">
        <v>81</v>
      </c>
      <c r="AY152" s="150" t="s">
        <v>110</v>
      </c>
    </row>
    <row r="153" spans="2:65" s="1" customFormat="1" ht="16.5" customHeight="1">
      <c r="B153" s="30"/>
      <c r="C153" s="126" t="s">
        <v>157</v>
      </c>
      <c r="D153" s="126" t="s">
        <v>113</v>
      </c>
      <c r="E153" s="127" t="s">
        <v>158</v>
      </c>
      <c r="F153" s="128" t="s">
        <v>159</v>
      </c>
      <c r="G153" s="129" t="s">
        <v>116</v>
      </c>
      <c r="H153" s="130">
        <v>1</v>
      </c>
      <c r="I153" s="131"/>
      <c r="J153" s="132">
        <f>ROUND(I153*H153,2)</f>
        <v>0</v>
      </c>
      <c r="K153" s="128" t="s">
        <v>1</v>
      </c>
      <c r="L153" s="30"/>
      <c r="M153" s="133" t="s">
        <v>1</v>
      </c>
      <c r="N153" s="134" t="s">
        <v>38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117</v>
      </c>
      <c r="AT153" s="137" t="s">
        <v>113</v>
      </c>
      <c r="AU153" s="137" t="s">
        <v>83</v>
      </c>
      <c r="AY153" s="15" t="s">
        <v>110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81</v>
      </c>
      <c r="BK153" s="138">
        <f>ROUND(I153*H153,2)</f>
        <v>0</v>
      </c>
      <c r="BL153" s="15" t="s">
        <v>117</v>
      </c>
      <c r="BM153" s="137" t="s">
        <v>160</v>
      </c>
    </row>
    <row r="154" spans="2:65" s="1" customFormat="1" ht="11.25">
      <c r="B154" s="30"/>
      <c r="D154" s="139" t="s">
        <v>119</v>
      </c>
      <c r="F154" s="140" t="s">
        <v>159</v>
      </c>
      <c r="I154" s="141"/>
      <c r="L154" s="30"/>
      <c r="M154" s="142"/>
      <c r="T154" s="54"/>
      <c r="AT154" s="15" t="s">
        <v>119</v>
      </c>
      <c r="AU154" s="15" t="s">
        <v>83</v>
      </c>
    </row>
    <row r="155" spans="2:65" s="12" customFormat="1" ht="22.5">
      <c r="B155" s="143"/>
      <c r="D155" s="139" t="s">
        <v>120</v>
      </c>
      <c r="E155" s="144" t="s">
        <v>1</v>
      </c>
      <c r="F155" s="145" t="s">
        <v>121</v>
      </c>
      <c r="H155" s="144" t="s">
        <v>1</v>
      </c>
      <c r="I155" s="146"/>
      <c r="L155" s="143"/>
      <c r="M155" s="147"/>
      <c r="T155" s="148"/>
      <c r="AT155" s="144" t="s">
        <v>120</v>
      </c>
      <c r="AU155" s="144" t="s">
        <v>83</v>
      </c>
      <c r="AV155" s="12" t="s">
        <v>81</v>
      </c>
      <c r="AW155" s="12" t="s">
        <v>30</v>
      </c>
      <c r="AX155" s="12" t="s">
        <v>73</v>
      </c>
      <c r="AY155" s="144" t="s">
        <v>110</v>
      </c>
    </row>
    <row r="156" spans="2:65" s="13" customFormat="1" ht="11.25">
      <c r="B156" s="149"/>
      <c r="D156" s="139" t="s">
        <v>120</v>
      </c>
      <c r="E156" s="150" t="s">
        <v>1</v>
      </c>
      <c r="F156" s="151" t="s">
        <v>161</v>
      </c>
      <c r="H156" s="152">
        <v>1</v>
      </c>
      <c r="I156" s="153"/>
      <c r="L156" s="149"/>
      <c r="M156" s="154"/>
      <c r="T156" s="155"/>
      <c r="AT156" s="150" t="s">
        <v>120</v>
      </c>
      <c r="AU156" s="150" t="s">
        <v>83</v>
      </c>
      <c r="AV156" s="13" t="s">
        <v>83</v>
      </c>
      <c r="AW156" s="13" t="s">
        <v>30</v>
      </c>
      <c r="AX156" s="13" t="s">
        <v>81</v>
      </c>
      <c r="AY156" s="150" t="s">
        <v>110</v>
      </c>
    </row>
    <row r="157" spans="2:65" s="1" customFormat="1" ht="16.5" customHeight="1">
      <c r="B157" s="30"/>
      <c r="C157" s="126" t="s">
        <v>162</v>
      </c>
      <c r="D157" s="126" t="s">
        <v>113</v>
      </c>
      <c r="E157" s="127" t="s">
        <v>163</v>
      </c>
      <c r="F157" s="128" t="s">
        <v>164</v>
      </c>
      <c r="G157" s="129" t="s">
        <v>116</v>
      </c>
      <c r="H157" s="130">
        <v>1</v>
      </c>
      <c r="I157" s="131"/>
      <c r="J157" s="132">
        <f>ROUND(I157*H157,2)</f>
        <v>0</v>
      </c>
      <c r="K157" s="128" t="s">
        <v>1</v>
      </c>
      <c r="L157" s="30"/>
      <c r="M157" s="133" t="s">
        <v>1</v>
      </c>
      <c r="N157" s="134" t="s">
        <v>38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117</v>
      </c>
      <c r="AT157" s="137" t="s">
        <v>113</v>
      </c>
      <c r="AU157" s="137" t="s">
        <v>83</v>
      </c>
      <c r="AY157" s="15" t="s">
        <v>110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81</v>
      </c>
      <c r="BK157" s="138">
        <f>ROUND(I157*H157,2)</f>
        <v>0</v>
      </c>
      <c r="BL157" s="15" t="s">
        <v>117</v>
      </c>
      <c r="BM157" s="137" t="s">
        <v>165</v>
      </c>
    </row>
    <row r="158" spans="2:65" s="1" customFormat="1" ht="11.25">
      <c r="B158" s="30"/>
      <c r="D158" s="139" t="s">
        <v>119</v>
      </c>
      <c r="F158" s="140" t="s">
        <v>164</v>
      </c>
      <c r="I158" s="141"/>
      <c r="L158" s="30"/>
      <c r="M158" s="142"/>
      <c r="T158" s="54"/>
      <c r="AT158" s="15" t="s">
        <v>119</v>
      </c>
      <c r="AU158" s="15" t="s">
        <v>83</v>
      </c>
    </row>
    <row r="159" spans="2:65" s="12" customFormat="1" ht="22.5">
      <c r="B159" s="143"/>
      <c r="D159" s="139" t="s">
        <v>120</v>
      </c>
      <c r="E159" s="144" t="s">
        <v>1</v>
      </c>
      <c r="F159" s="145" t="s">
        <v>121</v>
      </c>
      <c r="H159" s="144" t="s">
        <v>1</v>
      </c>
      <c r="I159" s="146"/>
      <c r="L159" s="143"/>
      <c r="M159" s="147"/>
      <c r="T159" s="148"/>
      <c r="AT159" s="144" t="s">
        <v>120</v>
      </c>
      <c r="AU159" s="144" t="s">
        <v>83</v>
      </c>
      <c r="AV159" s="12" t="s">
        <v>81</v>
      </c>
      <c r="AW159" s="12" t="s">
        <v>30</v>
      </c>
      <c r="AX159" s="12" t="s">
        <v>73</v>
      </c>
      <c r="AY159" s="144" t="s">
        <v>110</v>
      </c>
    </row>
    <row r="160" spans="2:65" s="13" customFormat="1" ht="11.25">
      <c r="B160" s="149"/>
      <c r="D160" s="139" t="s">
        <v>120</v>
      </c>
      <c r="E160" s="150" t="s">
        <v>1</v>
      </c>
      <c r="F160" s="151" t="s">
        <v>166</v>
      </c>
      <c r="H160" s="152">
        <v>1</v>
      </c>
      <c r="I160" s="153"/>
      <c r="L160" s="149"/>
      <c r="M160" s="154"/>
      <c r="T160" s="155"/>
      <c r="AT160" s="150" t="s">
        <v>120</v>
      </c>
      <c r="AU160" s="150" t="s">
        <v>83</v>
      </c>
      <c r="AV160" s="13" t="s">
        <v>83</v>
      </c>
      <c r="AW160" s="13" t="s">
        <v>30</v>
      </c>
      <c r="AX160" s="13" t="s">
        <v>81</v>
      </c>
      <c r="AY160" s="150" t="s">
        <v>110</v>
      </c>
    </row>
    <row r="161" spans="2:65" s="1" customFormat="1" ht="16.5" customHeight="1">
      <c r="B161" s="30"/>
      <c r="C161" s="126" t="s">
        <v>167</v>
      </c>
      <c r="D161" s="126" t="s">
        <v>113</v>
      </c>
      <c r="E161" s="127" t="s">
        <v>168</v>
      </c>
      <c r="F161" s="128" t="s">
        <v>169</v>
      </c>
      <c r="G161" s="129" t="s">
        <v>116</v>
      </c>
      <c r="H161" s="130">
        <v>2</v>
      </c>
      <c r="I161" s="131"/>
      <c r="J161" s="132">
        <f>ROUND(I161*H161,2)</f>
        <v>0</v>
      </c>
      <c r="K161" s="128" t="s">
        <v>1</v>
      </c>
      <c r="L161" s="30"/>
      <c r="M161" s="133" t="s">
        <v>1</v>
      </c>
      <c r="N161" s="134" t="s">
        <v>38</v>
      </c>
      <c r="P161" s="135">
        <f>O161*H161</f>
        <v>0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117</v>
      </c>
      <c r="AT161" s="137" t="s">
        <v>113</v>
      </c>
      <c r="AU161" s="137" t="s">
        <v>83</v>
      </c>
      <c r="AY161" s="15" t="s">
        <v>110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81</v>
      </c>
      <c r="BK161" s="138">
        <f>ROUND(I161*H161,2)</f>
        <v>0</v>
      </c>
      <c r="BL161" s="15" t="s">
        <v>117</v>
      </c>
      <c r="BM161" s="137" t="s">
        <v>170</v>
      </c>
    </row>
    <row r="162" spans="2:65" s="1" customFormat="1" ht="11.25">
      <c r="B162" s="30"/>
      <c r="D162" s="139" t="s">
        <v>119</v>
      </c>
      <c r="F162" s="140" t="s">
        <v>169</v>
      </c>
      <c r="I162" s="141"/>
      <c r="L162" s="30"/>
      <c r="M162" s="142"/>
      <c r="T162" s="54"/>
      <c r="AT162" s="15" t="s">
        <v>119</v>
      </c>
      <c r="AU162" s="15" t="s">
        <v>83</v>
      </c>
    </row>
    <row r="163" spans="2:65" s="12" customFormat="1" ht="22.5">
      <c r="B163" s="143"/>
      <c r="D163" s="139" t="s">
        <v>120</v>
      </c>
      <c r="E163" s="144" t="s">
        <v>1</v>
      </c>
      <c r="F163" s="145" t="s">
        <v>121</v>
      </c>
      <c r="H163" s="144" t="s">
        <v>1</v>
      </c>
      <c r="I163" s="146"/>
      <c r="L163" s="143"/>
      <c r="M163" s="147"/>
      <c r="T163" s="148"/>
      <c r="AT163" s="144" t="s">
        <v>120</v>
      </c>
      <c r="AU163" s="144" t="s">
        <v>83</v>
      </c>
      <c r="AV163" s="12" t="s">
        <v>81</v>
      </c>
      <c r="AW163" s="12" t="s">
        <v>30</v>
      </c>
      <c r="AX163" s="12" t="s">
        <v>73</v>
      </c>
      <c r="AY163" s="144" t="s">
        <v>110</v>
      </c>
    </row>
    <row r="164" spans="2:65" s="13" customFormat="1" ht="11.25">
      <c r="B164" s="149"/>
      <c r="D164" s="139" t="s">
        <v>120</v>
      </c>
      <c r="E164" s="150" t="s">
        <v>1</v>
      </c>
      <c r="F164" s="151" t="s">
        <v>171</v>
      </c>
      <c r="H164" s="152">
        <v>2</v>
      </c>
      <c r="I164" s="153"/>
      <c r="L164" s="149"/>
      <c r="M164" s="154"/>
      <c r="T164" s="155"/>
      <c r="AT164" s="150" t="s">
        <v>120</v>
      </c>
      <c r="AU164" s="150" t="s">
        <v>83</v>
      </c>
      <c r="AV164" s="13" t="s">
        <v>83</v>
      </c>
      <c r="AW164" s="13" t="s">
        <v>30</v>
      </c>
      <c r="AX164" s="13" t="s">
        <v>81</v>
      </c>
      <c r="AY164" s="150" t="s">
        <v>110</v>
      </c>
    </row>
    <row r="165" spans="2:65" s="1" customFormat="1" ht="16.5" customHeight="1">
      <c r="B165" s="30"/>
      <c r="C165" s="126" t="s">
        <v>172</v>
      </c>
      <c r="D165" s="126" t="s">
        <v>113</v>
      </c>
      <c r="E165" s="127" t="s">
        <v>173</v>
      </c>
      <c r="F165" s="128" t="s">
        <v>174</v>
      </c>
      <c r="G165" s="129" t="s">
        <v>116</v>
      </c>
      <c r="H165" s="130">
        <v>2</v>
      </c>
      <c r="I165" s="131"/>
      <c r="J165" s="132">
        <f>ROUND(I165*H165,2)</f>
        <v>0</v>
      </c>
      <c r="K165" s="128" t="s">
        <v>1</v>
      </c>
      <c r="L165" s="30"/>
      <c r="M165" s="133" t="s">
        <v>1</v>
      </c>
      <c r="N165" s="134" t="s">
        <v>38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117</v>
      </c>
      <c r="AT165" s="137" t="s">
        <v>113</v>
      </c>
      <c r="AU165" s="137" t="s">
        <v>83</v>
      </c>
      <c r="AY165" s="15" t="s">
        <v>110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5" t="s">
        <v>81</v>
      </c>
      <c r="BK165" s="138">
        <f>ROUND(I165*H165,2)</f>
        <v>0</v>
      </c>
      <c r="BL165" s="15" t="s">
        <v>117</v>
      </c>
      <c r="BM165" s="137" t="s">
        <v>175</v>
      </c>
    </row>
    <row r="166" spans="2:65" s="1" customFormat="1" ht="11.25">
      <c r="B166" s="30"/>
      <c r="D166" s="139" t="s">
        <v>119</v>
      </c>
      <c r="F166" s="140" t="s">
        <v>174</v>
      </c>
      <c r="I166" s="141"/>
      <c r="L166" s="30"/>
      <c r="M166" s="142"/>
      <c r="T166" s="54"/>
      <c r="AT166" s="15" t="s">
        <v>119</v>
      </c>
      <c r="AU166" s="15" t="s">
        <v>83</v>
      </c>
    </row>
    <row r="167" spans="2:65" s="12" customFormat="1" ht="22.5">
      <c r="B167" s="143"/>
      <c r="D167" s="139" t="s">
        <v>120</v>
      </c>
      <c r="E167" s="144" t="s">
        <v>1</v>
      </c>
      <c r="F167" s="145" t="s">
        <v>121</v>
      </c>
      <c r="H167" s="144" t="s">
        <v>1</v>
      </c>
      <c r="I167" s="146"/>
      <c r="L167" s="143"/>
      <c r="M167" s="147"/>
      <c r="T167" s="148"/>
      <c r="AT167" s="144" t="s">
        <v>120</v>
      </c>
      <c r="AU167" s="144" t="s">
        <v>83</v>
      </c>
      <c r="AV167" s="12" t="s">
        <v>81</v>
      </c>
      <c r="AW167" s="12" t="s">
        <v>30</v>
      </c>
      <c r="AX167" s="12" t="s">
        <v>73</v>
      </c>
      <c r="AY167" s="144" t="s">
        <v>110</v>
      </c>
    </row>
    <row r="168" spans="2:65" s="13" customFormat="1" ht="11.25">
      <c r="B168" s="149"/>
      <c r="D168" s="139" t="s">
        <v>120</v>
      </c>
      <c r="E168" s="150" t="s">
        <v>1</v>
      </c>
      <c r="F168" s="151" t="s">
        <v>176</v>
      </c>
      <c r="H168" s="152">
        <v>2</v>
      </c>
      <c r="I168" s="153"/>
      <c r="L168" s="149"/>
      <c r="M168" s="154"/>
      <c r="T168" s="155"/>
      <c r="AT168" s="150" t="s">
        <v>120</v>
      </c>
      <c r="AU168" s="150" t="s">
        <v>83</v>
      </c>
      <c r="AV168" s="13" t="s">
        <v>83</v>
      </c>
      <c r="AW168" s="13" t="s">
        <v>30</v>
      </c>
      <c r="AX168" s="13" t="s">
        <v>81</v>
      </c>
      <c r="AY168" s="150" t="s">
        <v>110</v>
      </c>
    </row>
    <row r="169" spans="2:65" s="1" customFormat="1" ht="16.5" customHeight="1">
      <c r="B169" s="30"/>
      <c r="C169" s="126" t="s">
        <v>177</v>
      </c>
      <c r="D169" s="126" t="s">
        <v>113</v>
      </c>
      <c r="E169" s="127" t="s">
        <v>178</v>
      </c>
      <c r="F169" s="128" t="s">
        <v>179</v>
      </c>
      <c r="G169" s="129" t="s">
        <v>116</v>
      </c>
      <c r="H169" s="130">
        <v>3</v>
      </c>
      <c r="I169" s="131"/>
      <c r="J169" s="132">
        <f>ROUND(I169*H169,2)</f>
        <v>0</v>
      </c>
      <c r="K169" s="128" t="s">
        <v>1</v>
      </c>
      <c r="L169" s="30"/>
      <c r="M169" s="133" t="s">
        <v>1</v>
      </c>
      <c r="N169" s="134" t="s">
        <v>38</v>
      </c>
      <c r="P169" s="135">
        <f>O169*H169</f>
        <v>0</v>
      </c>
      <c r="Q169" s="135">
        <v>0</v>
      </c>
      <c r="R169" s="135">
        <f>Q169*H169</f>
        <v>0</v>
      </c>
      <c r="S169" s="135">
        <v>0</v>
      </c>
      <c r="T169" s="136">
        <f>S169*H169</f>
        <v>0</v>
      </c>
      <c r="AR169" s="137" t="s">
        <v>117</v>
      </c>
      <c r="AT169" s="137" t="s">
        <v>113</v>
      </c>
      <c r="AU169" s="137" t="s">
        <v>83</v>
      </c>
      <c r="AY169" s="15" t="s">
        <v>110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81</v>
      </c>
      <c r="BK169" s="138">
        <f>ROUND(I169*H169,2)</f>
        <v>0</v>
      </c>
      <c r="BL169" s="15" t="s">
        <v>117</v>
      </c>
      <c r="BM169" s="137" t="s">
        <v>180</v>
      </c>
    </row>
    <row r="170" spans="2:65" s="1" customFormat="1" ht="11.25">
      <c r="B170" s="30"/>
      <c r="D170" s="139" t="s">
        <v>119</v>
      </c>
      <c r="F170" s="140" t="s">
        <v>179</v>
      </c>
      <c r="I170" s="141"/>
      <c r="L170" s="30"/>
      <c r="M170" s="142"/>
      <c r="T170" s="54"/>
      <c r="AT170" s="15" t="s">
        <v>119</v>
      </c>
      <c r="AU170" s="15" t="s">
        <v>83</v>
      </c>
    </row>
    <row r="171" spans="2:65" s="12" customFormat="1" ht="22.5">
      <c r="B171" s="143"/>
      <c r="D171" s="139" t="s">
        <v>120</v>
      </c>
      <c r="E171" s="144" t="s">
        <v>1</v>
      </c>
      <c r="F171" s="145" t="s">
        <v>121</v>
      </c>
      <c r="H171" s="144" t="s">
        <v>1</v>
      </c>
      <c r="I171" s="146"/>
      <c r="L171" s="143"/>
      <c r="M171" s="147"/>
      <c r="T171" s="148"/>
      <c r="AT171" s="144" t="s">
        <v>120</v>
      </c>
      <c r="AU171" s="144" t="s">
        <v>83</v>
      </c>
      <c r="AV171" s="12" t="s">
        <v>81</v>
      </c>
      <c r="AW171" s="12" t="s">
        <v>30</v>
      </c>
      <c r="AX171" s="12" t="s">
        <v>73</v>
      </c>
      <c r="AY171" s="144" t="s">
        <v>110</v>
      </c>
    </row>
    <row r="172" spans="2:65" s="13" customFormat="1" ht="11.25">
      <c r="B172" s="149"/>
      <c r="D172" s="139" t="s">
        <v>120</v>
      </c>
      <c r="E172" s="150" t="s">
        <v>1</v>
      </c>
      <c r="F172" s="151" t="s">
        <v>181</v>
      </c>
      <c r="H172" s="152">
        <v>3</v>
      </c>
      <c r="I172" s="153"/>
      <c r="L172" s="149"/>
      <c r="M172" s="154"/>
      <c r="T172" s="155"/>
      <c r="AT172" s="150" t="s">
        <v>120</v>
      </c>
      <c r="AU172" s="150" t="s">
        <v>83</v>
      </c>
      <c r="AV172" s="13" t="s">
        <v>83</v>
      </c>
      <c r="AW172" s="13" t="s">
        <v>30</v>
      </c>
      <c r="AX172" s="13" t="s">
        <v>81</v>
      </c>
      <c r="AY172" s="150" t="s">
        <v>110</v>
      </c>
    </row>
    <row r="173" spans="2:65" s="1" customFormat="1" ht="16.5" customHeight="1">
      <c r="B173" s="30"/>
      <c r="C173" s="126" t="s">
        <v>182</v>
      </c>
      <c r="D173" s="126" t="s">
        <v>113</v>
      </c>
      <c r="E173" s="127" t="s">
        <v>183</v>
      </c>
      <c r="F173" s="128" t="s">
        <v>184</v>
      </c>
      <c r="G173" s="129" t="s">
        <v>116</v>
      </c>
      <c r="H173" s="130">
        <v>1</v>
      </c>
      <c r="I173" s="131"/>
      <c r="J173" s="132">
        <f>ROUND(I173*H173,2)</f>
        <v>0</v>
      </c>
      <c r="K173" s="128" t="s">
        <v>1</v>
      </c>
      <c r="L173" s="30"/>
      <c r="M173" s="133" t="s">
        <v>1</v>
      </c>
      <c r="N173" s="134" t="s">
        <v>38</v>
      </c>
      <c r="P173" s="135">
        <f>O173*H173</f>
        <v>0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117</v>
      </c>
      <c r="AT173" s="137" t="s">
        <v>113</v>
      </c>
      <c r="AU173" s="137" t="s">
        <v>83</v>
      </c>
      <c r="AY173" s="15" t="s">
        <v>110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5" t="s">
        <v>81</v>
      </c>
      <c r="BK173" s="138">
        <f>ROUND(I173*H173,2)</f>
        <v>0</v>
      </c>
      <c r="BL173" s="15" t="s">
        <v>117</v>
      </c>
      <c r="BM173" s="137" t="s">
        <v>185</v>
      </c>
    </row>
    <row r="174" spans="2:65" s="1" customFormat="1" ht="11.25">
      <c r="B174" s="30"/>
      <c r="D174" s="139" t="s">
        <v>119</v>
      </c>
      <c r="F174" s="140" t="s">
        <v>184</v>
      </c>
      <c r="I174" s="141"/>
      <c r="L174" s="30"/>
      <c r="M174" s="142"/>
      <c r="T174" s="54"/>
      <c r="AT174" s="15" t="s">
        <v>119</v>
      </c>
      <c r="AU174" s="15" t="s">
        <v>83</v>
      </c>
    </row>
    <row r="175" spans="2:65" s="12" customFormat="1" ht="22.5">
      <c r="B175" s="143"/>
      <c r="D175" s="139" t="s">
        <v>120</v>
      </c>
      <c r="E175" s="144" t="s">
        <v>1</v>
      </c>
      <c r="F175" s="145" t="s">
        <v>121</v>
      </c>
      <c r="H175" s="144" t="s">
        <v>1</v>
      </c>
      <c r="I175" s="146"/>
      <c r="L175" s="143"/>
      <c r="M175" s="147"/>
      <c r="T175" s="148"/>
      <c r="AT175" s="144" t="s">
        <v>120</v>
      </c>
      <c r="AU175" s="144" t="s">
        <v>83</v>
      </c>
      <c r="AV175" s="12" t="s">
        <v>81</v>
      </c>
      <c r="AW175" s="12" t="s">
        <v>30</v>
      </c>
      <c r="AX175" s="12" t="s">
        <v>73</v>
      </c>
      <c r="AY175" s="144" t="s">
        <v>110</v>
      </c>
    </row>
    <row r="176" spans="2:65" s="13" customFormat="1" ht="11.25">
      <c r="B176" s="149"/>
      <c r="D176" s="139" t="s">
        <v>120</v>
      </c>
      <c r="E176" s="150" t="s">
        <v>1</v>
      </c>
      <c r="F176" s="151" t="s">
        <v>186</v>
      </c>
      <c r="H176" s="152">
        <v>1</v>
      </c>
      <c r="I176" s="153"/>
      <c r="L176" s="149"/>
      <c r="M176" s="154"/>
      <c r="T176" s="155"/>
      <c r="AT176" s="150" t="s">
        <v>120</v>
      </c>
      <c r="AU176" s="150" t="s">
        <v>83</v>
      </c>
      <c r="AV176" s="13" t="s">
        <v>83</v>
      </c>
      <c r="AW176" s="13" t="s">
        <v>30</v>
      </c>
      <c r="AX176" s="13" t="s">
        <v>81</v>
      </c>
      <c r="AY176" s="150" t="s">
        <v>110</v>
      </c>
    </row>
    <row r="177" spans="2:65" s="1" customFormat="1" ht="16.5" customHeight="1">
      <c r="B177" s="30"/>
      <c r="C177" s="126" t="s">
        <v>8</v>
      </c>
      <c r="D177" s="126" t="s">
        <v>113</v>
      </c>
      <c r="E177" s="127" t="s">
        <v>187</v>
      </c>
      <c r="F177" s="128" t="s">
        <v>188</v>
      </c>
      <c r="G177" s="129" t="s">
        <v>116</v>
      </c>
      <c r="H177" s="130">
        <v>1</v>
      </c>
      <c r="I177" s="131"/>
      <c r="J177" s="132">
        <f>ROUND(I177*H177,2)</f>
        <v>0</v>
      </c>
      <c r="K177" s="128" t="s">
        <v>1</v>
      </c>
      <c r="L177" s="30"/>
      <c r="M177" s="133" t="s">
        <v>1</v>
      </c>
      <c r="N177" s="134" t="s">
        <v>38</v>
      </c>
      <c r="P177" s="135">
        <f>O177*H177</f>
        <v>0</v>
      </c>
      <c r="Q177" s="135">
        <v>0</v>
      </c>
      <c r="R177" s="135">
        <f>Q177*H177</f>
        <v>0</v>
      </c>
      <c r="S177" s="135">
        <v>0</v>
      </c>
      <c r="T177" s="136">
        <f>S177*H177</f>
        <v>0</v>
      </c>
      <c r="AR177" s="137" t="s">
        <v>117</v>
      </c>
      <c r="AT177" s="137" t="s">
        <v>113</v>
      </c>
      <c r="AU177" s="137" t="s">
        <v>83</v>
      </c>
      <c r="AY177" s="15" t="s">
        <v>110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5" t="s">
        <v>81</v>
      </c>
      <c r="BK177" s="138">
        <f>ROUND(I177*H177,2)</f>
        <v>0</v>
      </c>
      <c r="BL177" s="15" t="s">
        <v>117</v>
      </c>
      <c r="BM177" s="137" t="s">
        <v>189</v>
      </c>
    </row>
    <row r="178" spans="2:65" s="1" customFormat="1" ht="11.25">
      <c r="B178" s="30"/>
      <c r="D178" s="139" t="s">
        <v>119</v>
      </c>
      <c r="F178" s="140" t="s">
        <v>188</v>
      </c>
      <c r="I178" s="141"/>
      <c r="L178" s="30"/>
      <c r="M178" s="142"/>
      <c r="T178" s="54"/>
      <c r="AT178" s="15" t="s">
        <v>119</v>
      </c>
      <c r="AU178" s="15" t="s">
        <v>83</v>
      </c>
    </row>
    <row r="179" spans="2:65" s="12" customFormat="1" ht="22.5">
      <c r="B179" s="143"/>
      <c r="D179" s="139" t="s">
        <v>120</v>
      </c>
      <c r="E179" s="144" t="s">
        <v>1</v>
      </c>
      <c r="F179" s="145" t="s">
        <v>121</v>
      </c>
      <c r="H179" s="144" t="s">
        <v>1</v>
      </c>
      <c r="I179" s="146"/>
      <c r="L179" s="143"/>
      <c r="M179" s="147"/>
      <c r="T179" s="148"/>
      <c r="AT179" s="144" t="s">
        <v>120</v>
      </c>
      <c r="AU179" s="144" t="s">
        <v>83</v>
      </c>
      <c r="AV179" s="12" t="s">
        <v>81</v>
      </c>
      <c r="AW179" s="12" t="s">
        <v>30</v>
      </c>
      <c r="AX179" s="12" t="s">
        <v>73</v>
      </c>
      <c r="AY179" s="144" t="s">
        <v>110</v>
      </c>
    </row>
    <row r="180" spans="2:65" s="13" customFormat="1" ht="11.25">
      <c r="B180" s="149"/>
      <c r="D180" s="139" t="s">
        <v>120</v>
      </c>
      <c r="E180" s="150" t="s">
        <v>1</v>
      </c>
      <c r="F180" s="151" t="s">
        <v>190</v>
      </c>
      <c r="H180" s="152">
        <v>1</v>
      </c>
      <c r="I180" s="153"/>
      <c r="L180" s="149"/>
      <c r="M180" s="154"/>
      <c r="T180" s="155"/>
      <c r="AT180" s="150" t="s">
        <v>120</v>
      </c>
      <c r="AU180" s="150" t="s">
        <v>83</v>
      </c>
      <c r="AV180" s="13" t="s">
        <v>83</v>
      </c>
      <c r="AW180" s="13" t="s">
        <v>30</v>
      </c>
      <c r="AX180" s="13" t="s">
        <v>81</v>
      </c>
      <c r="AY180" s="150" t="s">
        <v>110</v>
      </c>
    </row>
    <row r="181" spans="2:65" s="1" customFormat="1" ht="16.5" customHeight="1">
      <c r="B181" s="30"/>
      <c r="C181" s="126" t="s">
        <v>117</v>
      </c>
      <c r="D181" s="126" t="s">
        <v>113</v>
      </c>
      <c r="E181" s="127" t="s">
        <v>191</v>
      </c>
      <c r="F181" s="128" t="s">
        <v>192</v>
      </c>
      <c r="G181" s="129" t="s">
        <v>116</v>
      </c>
      <c r="H181" s="130">
        <v>1</v>
      </c>
      <c r="I181" s="131"/>
      <c r="J181" s="132">
        <f>ROUND(I181*H181,2)</f>
        <v>0</v>
      </c>
      <c r="K181" s="128" t="s">
        <v>1</v>
      </c>
      <c r="L181" s="30"/>
      <c r="M181" s="133" t="s">
        <v>1</v>
      </c>
      <c r="N181" s="134" t="s">
        <v>38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117</v>
      </c>
      <c r="AT181" s="137" t="s">
        <v>113</v>
      </c>
      <c r="AU181" s="137" t="s">
        <v>83</v>
      </c>
      <c r="AY181" s="15" t="s">
        <v>110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5" t="s">
        <v>81</v>
      </c>
      <c r="BK181" s="138">
        <f>ROUND(I181*H181,2)</f>
        <v>0</v>
      </c>
      <c r="BL181" s="15" t="s">
        <v>117</v>
      </c>
      <c r="BM181" s="137" t="s">
        <v>193</v>
      </c>
    </row>
    <row r="182" spans="2:65" s="1" customFormat="1" ht="11.25">
      <c r="B182" s="30"/>
      <c r="D182" s="139" t="s">
        <v>119</v>
      </c>
      <c r="F182" s="140" t="s">
        <v>192</v>
      </c>
      <c r="I182" s="141"/>
      <c r="L182" s="30"/>
      <c r="M182" s="142"/>
      <c r="T182" s="54"/>
      <c r="AT182" s="15" t="s">
        <v>119</v>
      </c>
      <c r="AU182" s="15" t="s">
        <v>83</v>
      </c>
    </row>
    <row r="183" spans="2:65" s="1" customFormat="1" ht="16.5" customHeight="1">
      <c r="B183" s="30"/>
      <c r="C183" s="126" t="s">
        <v>194</v>
      </c>
      <c r="D183" s="126" t="s">
        <v>113</v>
      </c>
      <c r="E183" s="127" t="s">
        <v>195</v>
      </c>
      <c r="F183" s="128" t="s">
        <v>196</v>
      </c>
      <c r="G183" s="129" t="s">
        <v>116</v>
      </c>
      <c r="H183" s="130">
        <v>4</v>
      </c>
      <c r="I183" s="131"/>
      <c r="J183" s="132">
        <f>ROUND(I183*H183,2)</f>
        <v>0</v>
      </c>
      <c r="K183" s="128" t="s">
        <v>1</v>
      </c>
      <c r="L183" s="30"/>
      <c r="M183" s="133" t="s">
        <v>1</v>
      </c>
      <c r="N183" s="134" t="s">
        <v>38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117</v>
      </c>
      <c r="AT183" s="137" t="s">
        <v>113</v>
      </c>
      <c r="AU183" s="137" t="s">
        <v>83</v>
      </c>
      <c r="AY183" s="15" t="s">
        <v>110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5" t="s">
        <v>81</v>
      </c>
      <c r="BK183" s="138">
        <f>ROUND(I183*H183,2)</f>
        <v>0</v>
      </c>
      <c r="BL183" s="15" t="s">
        <v>117</v>
      </c>
      <c r="BM183" s="137" t="s">
        <v>197</v>
      </c>
    </row>
    <row r="184" spans="2:65" s="1" customFormat="1" ht="11.25">
      <c r="B184" s="30"/>
      <c r="D184" s="139" t="s">
        <v>119</v>
      </c>
      <c r="F184" s="140" t="s">
        <v>196</v>
      </c>
      <c r="I184" s="141"/>
      <c r="L184" s="30"/>
      <c r="M184" s="142"/>
      <c r="T184" s="54"/>
      <c r="AT184" s="15" t="s">
        <v>119</v>
      </c>
      <c r="AU184" s="15" t="s">
        <v>83</v>
      </c>
    </row>
    <row r="185" spans="2:65" s="12" customFormat="1" ht="22.5">
      <c r="B185" s="143"/>
      <c r="D185" s="139" t="s">
        <v>120</v>
      </c>
      <c r="E185" s="144" t="s">
        <v>1</v>
      </c>
      <c r="F185" s="145" t="s">
        <v>121</v>
      </c>
      <c r="H185" s="144" t="s">
        <v>1</v>
      </c>
      <c r="I185" s="146"/>
      <c r="L185" s="143"/>
      <c r="M185" s="147"/>
      <c r="T185" s="148"/>
      <c r="AT185" s="144" t="s">
        <v>120</v>
      </c>
      <c r="AU185" s="144" t="s">
        <v>83</v>
      </c>
      <c r="AV185" s="12" t="s">
        <v>81</v>
      </c>
      <c r="AW185" s="12" t="s">
        <v>30</v>
      </c>
      <c r="AX185" s="12" t="s">
        <v>73</v>
      </c>
      <c r="AY185" s="144" t="s">
        <v>110</v>
      </c>
    </row>
    <row r="186" spans="2:65" s="13" customFormat="1" ht="11.25">
      <c r="B186" s="149"/>
      <c r="D186" s="139" t="s">
        <v>120</v>
      </c>
      <c r="E186" s="150" t="s">
        <v>1</v>
      </c>
      <c r="F186" s="151" t="s">
        <v>198</v>
      </c>
      <c r="H186" s="152">
        <v>4</v>
      </c>
      <c r="I186" s="153"/>
      <c r="L186" s="149"/>
      <c r="M186" s="154"/>
      <c r="T186" s="155"/>
      <c r="AT186" s="150" t="s">
        <v>120</v>
      </c>
      <c r="AU186" s="150" t="s">
        <v>83</v>
      </c>
      <c r="AV186" s="13" t="s">
        <v>83</v>
      </c>
      <c r="AW186" s="13" t="s">
        <v>30</v>
      </c>
      <c r="AX186" s="13" t="s">
        <v>81</v>
      </c>
      <c r="AY186" s="150" t="s">
        <v>110</v>
      </c>
    </row>
    <row r="187" spans="2:65" s="1" customFormat="1" ht="16.5" customHeight="1">
      <c r="B187" s="30"/>
      <c r="C187" s="126" t="s">
        <v>199</v>
      </c>
      <c r="D187" s="126" t="s">
        <v>113</v>
      </c>
      <c r="E187" s="127" t="s">
        <v>200</v>
      </c>
      <c r="F187" s="128" t="s">
        <v>159</v>
      </c>
      <c r="G187" s="129" t="s">
        <v>116</v>
      </c>
      <c r="H187" s="130">
        <v>1</v>
      </c>
      <c r="I187" s="131"/>
      <c r="J187" s="132">
        <f>ROUND(I187*H187,2)</f>
        <v>0</v>
      </c>
      <c r="K187" s="128" t="s">
        <v>1</v>
      </c>
      <c r="L187" s="30"/>
      <c r="M187" s="133" t="s">
        <v>1</v>
      </c>
      <c r="N187" s="134" t="s">
        <v>38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117</v>
      </c>
      <c r="AT187" s="137" t="s">
        <v>113</v>
      </c>
      <c r="AU187" s="137" t="s">
        <v>83</v>
      </c>
      <c r="AY187" s="15" t="s">
        <v>110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5" t="s">
        <v>81</v>
      </c>
      <c r="BK187" s="138">
        <f>ROUND(I187*H187,2)</f>
        <v>0</v>
      </c>
      <c r="BL187" s="15" t="s">
        <v>117</v>
      </c>
      <c r="BM187" s="137" t="s">
        <v>201</v>
      </c>
    </row>
    <row r="188" spans="2:65" s="1" customFormat="1" ht="11.25">
      <c r="B188" s="30"/>
      <c r="D188" s="139" t="s">
        <v>119</v>
      </c>
      <c r="F188" s="140" t="s">
        <v>159</v>
      </c>
      <c r="I188" s="141"/>
      <c r="L188" s="30"/>
      <c r="M188" s="142"/>
      <c r="T188" s="54"/>
      <c r="AT188" s="15" t="s">
        <v>119</v>
      </c>
      <c r="AU188" s="15" t="s">
        <v>83</v>
      </c>
    </row>
    <row r="189" spans="2:65" s="12" customFormat="1" ht="22.5">
      <c r="B189" s="143"/>
      <c r="D189" s="139" t="s">
        <v>120</v>
      </c>
      <c r="E189" s="144" t="s">
        <v>1</v>
      </c>
      <c r="F189" s="145" t="s">
        <v>121</v>
      </c>
      <c r="H189" s="144" t="s">
        <v>1</v>
      </c>
      <c r="I189" s="146"/>
      <c r="L189" s="143"/>
      <c r="M189" s="147"/>
      <c r="T189" s="148"/>
      <c r="AT189" s="144" t="s">
        <v>120</v>
      </c>
      <c r="AU189" s="144" t="s">
        <v>83</v>
      </c>
      <c r="AV189" s="12" t="s">
        <v>81</v>
      </c>
      <c r="AW189" s="12" t="s">
        <v>30</v>
      </c>
      <c r="AX189" s="12" t="s">
        <v>73</v>
      </c>
      <c r="AY189" s="144" t="s">
        <v>110</v>
      </c>
    </row>
    <row r="190" spans="2:65" s="13" customFormat="1" ht="11.25">
      <c r="B190" s="149"/>
      <c r="D190" s="139" t="s">
        <v>120</v>
      </c>
      <c r="E190" s="150" t="s">
        <v>1</v>
      </c>
      <c r="F190" s="151" t="s">
        <v>202</v>
      </c>
      <c r="H190" s="152">
        <v>1</v>
      </c>
      <c r="I190" s="153"/>
      <c r="L190" s="149"/>
      <c r="M190" s="154"/>
      <c r="T190" s="155"/>
      <c r="AT190" s="150" t="s">
        <v>120</v>
      </c>
      <c r="AU190" s="150" t="s">
        <v>83</v>
      </c>
      <c r="AV190" s="13" t="s">
        <v>83</v>
      </c>
      <c r="AW190" s="13" t="s">
        <v>30</v>
      </c>
      <c r="AX190" s="13" t="s">
        <v>81</v>
      </c>
      <c r="AY190" s="150" t="s">
        <v>110</v>
      </c>
    </row>
    <row r="191" spans="2:65" s="1" customFormat="1" ht="16.5" customHeight="1">
      <c r="B191" s="30"/>
      <c r="C191" s="126" t="s">
        <v>203</v>
      </c>
      <c r="D191" s="126" t="s">
        <v>113</v>
      </c>
      <c r="E191" s="127" t="s">
        <v>204</v>
      </c>
      <c r="F191" s="128" t="s">
        <v>205</v>
      </c>
      <c r="G191" s="129" t="s">
        <v>116</v>
      </c>
      <c r="H191" s="130">
        <v>1</v>
      </c>
      <c r="I191" s="131"/>
      <c r="J191" s="132">
        <f>ROUND(I191*H191,2)</f>
        <v>0</v>
      </c>
      <c r="K191" s="128" t="s">
        <v>1</v>
      </c>
      <c r="L191" s="30"/>
      <c r="M191" s="133" t="s">
        <v>1</v>
      </c>
      <c r="N191" s="134" t="s">
        <v>38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117</v>
      </c>
      <c r="AT191" s="137" t="s">
        <v>113</v>
      </c>
      <c r="AU191" s="137" t="s">
        <v>83</v>
      </c>
      <c r="AY191" s="15" t="s">
        <v>110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5" t="s">
        <v>81</v>
      </c>
      <c r="BK191" s="138">
        <f>ROUND(I191*H191,2)</f>
        <v>0</v>
      </c>
      <c r="BL191" s="15" t="s">
        <v>117</v>
      </c>
      <c r="BM191" s="137" t="s">
        <v>206</v>
      </c>
    </row>
    <row r="192" spans="2:65" s="1" customFormat="1" ht="11.25">
      <c r="B192" s="30"/>
      <c r="D192" s="139" t="s">
        <v>119</v>
      </c>
      <c r="F192" s="140" t="s">
        <v>205</v>
      </c>
      <c r="I192" s="141"/>
      <c r="L192" s="30"/>
      <c r="M192" s="142"/>
      <c r="T192" s="54"/>
      <c r="AT192" s="15" t="s">
        <v>119</v>
      </c>
      <c r="AU192" s="15" t="s">
        <v>83</v>
      </c>
    </row>
    <row r="193" spans="2:65" s="12" customFormat="1" ht="22.5">
      <c r="B193" s="143"/>
      <c r="D193" s="139" t="s">
        <v>120</v>
      </c>
      <c r="E193" s="144" t="s">
        <v>1</v>
      </c>
      <c r="F193" s="145" t="s">
        <v>121</v>
      </c>
      <c r="H193" s="144" t="s">
        <v>1</v>
      </c>
      <c r="I193" s="146"/>
      <c r="L193" s="143"/>
      <c r="M193" s="147"/>
      <c r="T193" s="148"/>
      <c r="AT193" s="144" t="s">
        <v>120</v>
      </c>
      <c r="AU193" s="144" t="s">
        <v>83</v>
      </c>
      <c r="AV193" s="12" t="s">
        <v>81</v>
      </c>
      <c r="AW193" s="12" t="s">
        <v>30</v>
      </c>
      <c r="AX193" s="12" t="s">
        <v>73</v>
      </c>
      <c r="AY193" s="144" t="s">
        <v>110</v>
      </c>
    </row>
    <row r="194" spans="2:65" s="13" customFormat="1" ht="11.25">
      <c r="B194" s="149"/>
      <c r="D194" s="139" t="s">
        <v>120</v>
      </c>
      <c r="E194" s="150" t="s">
        <v>1</v>
      </c>
      <c r="F194" s="151" t="s">
        <v>207</v>
      </c>
      <c r="H194" s="152">
        <v>1</v>
      </c>
      <c r="I194" s="153"/>
      <c r="L194" s="149"/>
      <c r="M194" s="154"/>
      <c r="T194" s="155"/>
      <c r="AT194" s="150" t="s">
        <v>120</v>
      </c>
      <c r="AU194" s="150" t="s">
        <v>83</v>
      </c>
      <c r="AV194" s="13" t="s">
        <v>83</v>
      </c>
      <c r="AW194" s="13" t="s">
        <v>30</v>
      </c>
      <c r="AX194" s="13" t="s">
        <v>81</v>
      </c>
      <c r="AY194" s="150" t="s">
        <v>110</v>
      </c>
    </row>
    <row r="195" spans="2:65" s="1" customFormat="1" ht="16.5" customHeight="1">
      <c r="B195" s="30"/>
      <c r="C195" s="126" t="s">
        <v>208</v>
      </c>
      <c r="D195" s="126" t="s">
        <v>113</v>
      </c>
      <c r="E195" s="127" t="s">
        <v>209</v>
      </c>
      <c r="F195" s="128" t="s">
        <v>210</v>
      </c>
      <c r="G195" s="129" t="s">
        <v>116</v>
      </c>
      <c r="H195" s="130">
        <v>1</v>
      </c>
      <c r="I195" s="131"/>
      <c r="J195" s="132">
        <f>ROUND(I195*H195,2)</f>
        <v>0</v>
      </c>
      <c r="K195" s="128" t="s">
        <v>1</v>
      </c>
      <c r="L195" s="30"/>
      <c r="M195" s="133" t="s">
        <v>1</v>
      </c>
      <c r="N195" s="134" t="s">
        <v>38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117</v>
      </c>
      <c r="AT195" s="137" t="s">
        <v>113</v>
      </c>
      <c r="AU195" s="137" t="s">
        <v>83</v>
      </c>
      <c r="AY195" s="15" t="s">
        <v>110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5" t="s">
        <v>81</v>
      </c>
      <c r="BK195" s="138">
        <f>ROUND(I195*H195,2)</f>
        <v>0</v>
      </c>
      <c r="BL195" s="15" t="s">
        <v>117</v>
      </c>
      <c r="BM195" s="137" t="s">
        <v>211</v>
      </c>
    </row>
    <row r="196" spans="2:65" s="1" customFormat="1" ht="11.25">
      <c r="B196" s="30"/>
      <c r="D196" s="139" t="s">
        <v>119</v>
      </c>
      <c r="F196" s="140" t="s">
        <v>210</v>
      </c>
      <c r="I196" s="141"/>
      <c r="L196" s="30"/>
      <c r="M196" s="156"/>
      <c r="N196" s="157"/>
      <c r="O196" s="157"/>
      <c r="P196" s="157"/>
      <c r="Q196" s="157"/>
      <c r="R196" s="157"/>
      <c r="S196" s="157"/>
      <c r="T196" s="158"/>
      <c r="AT196" s="15" t="s">
        <v>119</v>
      </c>
      <c r="AU196" s="15" t="s">
        <v>83</v>
      </c>
    </row>
    <row r="197" spans="2:65" s="1" customFormat="1" ht="6.95" customHeight="1">
      <c r="B197" s="42"/>
      <c r="C197" s="43"/>
      <c r="D197" s="43"/>
      <c r="E197" s="43"/>
      <c r="F197" s="43"/>
      <c r="G197" s="43"/>
      <c r="H197" s="43"/>
      <c r="I197" s="43"/>
      <c r="J197" s="43"/>
      <c r="K197" s="43"/>
      <c r="L197" s="30"/>
    </row>
  </sheetData>
  <sheetProtection algorithmName="SHA-512" hashValue="1qXvEP3/Sy3fOH9t4QhBrMFUv2GY7E6Wf98kRY0GvKi6ULTRs4cAXIQSqqVP5y9z7t9a/JdVmmFD8mQoF5kxAw==" saltValue="50F8xzOcThg80JoN3dfb8Q==" spinCount="100000" sheet="1" objects="1" scenarios="1" formatColumns="0" formatRows="0" autoFilter="0"/>
  <autoFilter ref="C117:K196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D.1.1.1 - Montáž a dodávk...</vt:lpstr>
      <vt:lpstr>'D.1.1.1 - Montáž a dodávk...'!Názvy_tisku</vt:lpstr>
      <vt:lpstr>'Rekapitulace stavby'!Názvy_tisku</vt:lpstr>
      <vt:lpstr>'D.1.1.1 - Montáž a dodávk...'!Oblast_tisku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2023-06-14T11:06:45Z</dcterms:created>
  <dcterms:modified xsi:type="dcterms:W3CDTF">2023-06-14T11:06:58Z</dcterms:modified>
</cp:coreProperties>
</file>